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K:\OSP\Budget templates\"/>
    </mc:Choice>
  </mc:AlternateContent>
  <bookViews>
    <workbookView xWindow="0" yWindow="0" windowWidth="13200" windowHeight="4992"/>
  </bookViews>
  <sheets>
    <sheet name="Sheet1" sheetId="1" r:id="rId1"/>
    <sheet name="IDC" sheetId="4" state="hidden" r:id="rId2"/>
    <sheet name="BenefitRates" sheetId="3" state="hidden" r:id="rId3"/>
    <sheet name="IDCLookupTable" sheetId="2" state="hidden" r:id="rId4"/>
  </sheets>
  <externalReferences>
    <externalReference r:id="rId5"/>
  </externalReferences>
  <definedNames>
    <definedName name="_2018_Regular_Benefits">Sheet1!#REF!</definedName>
    <definedName name="ApptType">'[1]Sheet 1'!$Q$19:$Q$21</definedName>
    <definedName name="IDC">'[1]Sheet 1'!$I$153:$I$157</definedName>
    <definedName name="IDCLookupTable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F63" i="1" l="1"/>
  <c r="K9" i="1" l="1"/>
  <c r="K8" i="1"/>
  <c r="K7" i="1"/>
  <c r="K6" i="1"/>
  <c r="K5" i="1"/>
  <c r="K4" i="1"/>
  <c r="J9" i="1"/>
  <c r="J8" i="1"/>
  <c r="J7" i="1"/>
  <c r="J6" i="1"/>
  <c r="J5" i="1"/>
  <c r="J4" i="1"/>
  <c r="I9" i="1"/>
  <c r="I8" i="1"/>
  <c r="I7" i="1"/>
  <c r="I6" i="1"/>
  <c r="I5" i="1"/>
  <c r="I4" i="1"/>
  <c r="H9" i="1"/>
  <c r="H8" i="1"/>
  <c r="H7" i="1"/>
  <c r="H6" i="1"/>
  <c r="H5" i="1"/>
  <c r="H4" i="1"/>
  <c r="G9" i="1"/>
  <c r="G8" i="1"/>
  <c r="G7" i="1"/>
  <c r="G6" i="1"/>
  <c r="G5" i="1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A2" i="2"/>
  <c r="A1" i="2"/>
  <c r="L120" i="1"/>
  <c r="L119" i="1"/>
  <c r="L116" i="1"/>
  <c r="K110" i="1"/>
  <c r="J110" i="1"/>
  <c r="I110" i="1"/>
  <c r="H110" i="1"/>
  <c r="G110" i="1"/>
  <c r="K109" i="1"/>
  <c r="J109" i="1"/>
  <c r="I109" i="1"/>
  <c r="H109" i="1"/>
  <c r="G109" i="1"/>
  <c r="L107" i="1"/>
  <c r="L106" i="1"/>
  <c r="G105" i="1"/>
  <c r="H105" i="1" s="1"/>
  <c r="I105" i="1" s="1"/>
  <c r="J105" i="1" s="1"/>
  <c r="K105" i="1" s="1"/>
  <c r="L104" i="1"/>
  <c r="L103" i="1"/>
  <c r="G102" i="1"/>
  <c r="H102" i="1" s="1"/>
  <c r="I102" i="1" s="1"/>
  <c r="J102" i="1" s="1"/>
  <c r="K102" i="1" s="1"/>
  <c r="L101" i="1"/>
  <c r="L100" i="1"/>
  <c r="H99" i="1"/>
  <c r="I99" i="1" s="1"/>
  <c r="G99" i="1"/>
  <c r="L98" i="1"/>
  <c r="L97" i="1"/>
  <c r="G94" i="1"/>
  <c r="H93" i="1"/>
  <c r="L92" i="1"/>
  <c r="H90" i="1"/>
  <c r="H89" i="1"/>
  <c r="H88" i="1"/>
  <c r="G86" i="1"/>
  <c r="G85" i="1"/>
  <c r="H84" i="1"/>
  <c r="H83" i="1"/>
  <c r="H82" i="1"/>
  <c r="H81" i="1"/>
  <c r="G79" i="1"/>
  <c r="H78" i="1"/>
  <c r="H77" i="1"/>
  <c r="L76" i="1"/>
  <c r="E63" i="1"/>
  <c r="D63" i="1"/>
  <c r="G63" i="1" s="1"/>
  <c r="F62" i="1"/>
  <c r="E62" i="1"/>
  <c r="D62" i="1"/>
  <c r="G62" i="1" s="1"/>
  <c r="F61" i="1"/>
  <c r="E61" i="1"/>
  <c r="D61" i="1"/>
  <c r="G61" i="1" s="1"/>
  <c r="F60" i="1"/>
  <c r="E60" i="1"/>
  <c r="D60" i="1"/>
  <c r="G60" i="1" s="1"/>
  <c r="H60" i="1" s="1"/>
  <c r="F58" i="1"/>
  <c r="E58" i="1"/>
  <c r="D58" i="1"/>
  <c r="G58" i="1" s="1"/>
  <c r="H58" i="1" s="1"/>
  <c r="H57" i="1"/>
  <c r="G57" i="1"/>
  <c r="F57" i="1"/>
  <c r="E57" i="1"/>
  <c r="D57" i="1"/>
  <c r="F56" i="1"/>
  <c r="E56" i="1"/>
  <c r="D56" i="1"/>
  <c r="G56" i="1" s="1"/>
  <c r="F55" i="1"/>
  <c r="E55" i="1"/>
  <c r="D55" i="1"/>
  <c r="G55" i="1" s="1"/>
  <c r="F53" i="1"/>
  <c r="E53" i="1"/>
  <c r="D53" i="1"/>
  <c r="G53" i="1" s="1"/>
  <c r="F52" i="1"/>
  <c r="E52" i="1"/>
  <c r="D52" i="1"/>
  <c r="G52" i="1" s="1"/>
  <c r="F51" i="1"/>
  <c r="E51" i="1"/>
  <c r="D51" i="1"/>
  <c r="F50" i="1"/>
  <c r="E50" i="1"/>
  <c r="D50" i="1"/>
  <c r="F49" i="1"/>
  <c r="E49" i="1"/>
  <c r="D49" i="1"/>
  <c r="G49" i="1" s="1"/>
  <c r="F48" i="1"/>
  <c r="E48" i="1"/>
  <c r="D48" i="1"/>
  <c r="G48" i="1" s="1"/>
  <c r="D47" i="1"/>
  <c r="F45" i="1"/>
  <c r="G45" i="1" s="1"/>
  <c r="E45" i="1"/>
  <c r="D45" i="1"/>
  <c r="F44" i="1"/>
  <c r="G44" i="1" s="1"/>
  <c r="H44" i="1" s="1"/>
  <c r="E44" i="1"/>
  <c r="D44" i="1"/>
  <c r="F43" i="1"/>
  <c r="G43" i="1" s="1"/>
  <c r="H43" i="1" s="1"/>
  <c r="E43" i="1"/>
  <c r="D43" i="1"/>
  <c r="F42" i="1"/>
  <c r="G42" i="1" s="1"/>
  <c r="E42" i="1"/>
  <c r="D42" i="1"/>
  <c r="F41" i="1"/>
  <c r="G41" i="1" s="1"/>
  <c r="E41" i="1"/>
  <c r="D41" i="1"/>
  <c r="D40" i="1"/>
  <c r="G38" i="1"/>
  <c r="F38" i="1"/>
  <c r="E38" i="1"/>
  <c r="D38" i="1"/>
  <c r="F37" i="1"/>
  <c r="E37" i="1"/>
  <c r="D37" i="1"/>
  <c r="G37" i="1" s="1"/>
  <c r="H36" i="1"/>
  <c r="G36" i="1"/>
  <c r="F36" i="1"/>
  <c r="E36" i="1"/>
  <c r="D36" i="1"/>
  <c r="F35" i="1"/>
  <c r="E35" i="1"/>
  <c r="D35" i="1"/>
  <c r="G35" i="1" s="1"/>
  <c r="E34" i="1"/>
  <c r="D34" i="1"/>
  <c r="G34" i="1" s="1"/>
  <c r="E33" i="1"/>
  <c r="D33" i="1"/>
  <c r="G33" i="1" s="1"/>
  <c r="E32" i="1"/>
  <c r="D32" i="1"/>
  <c r="G32" i="1" s="1"/>
  <c r="E31" i="1"/>
  <c r="D31" i="1"/>
  <c r="G31" i="1" s="1"/>
  <c r="F30" i="1"/>
  <c r="E30" i="1"/>
  <c r="D30" i="1"/>
  <c r="G30" i="1" s="1"/>
  <c r="F27" i="1"/>
  <c r="E27" i="1"/>
  <c r="D27" i="1"/>
  <c r="G27" i="1" s="1"/>
  <c r="F26" i="1"/>
  <c r="E26" i="1"/>
  <c r="D26" i="1"/>
  <c r="G26" i="1" s="1"/>
  <c r="H26" i="1" s="1"/>
  <c r="F25" i="1"/>
  <c r="E25" i="1"/>
  <c r="D25" i="1"/>
  <c r="G25" i="1" s="1"/>
  <c r="H25" i="1" s="1"/>
  <c r="F24" i="1"/>
  <c r="E24" i="1"/>
  <c r="D24" i="1"/>
  <c r="G24" i="1" s="1"/>
  <c r="H24" i="1" s="1"/>
  <c r="F23" i="1"/>
  <c r="E23" i="1"/>
  <c r="D23" i="1"/>
  <c r="G23" i="1" s="1"/>
  <c r="F22" i="1"/>
  <c r="E22" i="1"/>
  <c r="D22" i="1"/>
  <c r="G22" i="1" s="1"/>
  <c r="F21" i="1"/>
  <c r="E21" i="1"/>
  <c r="D21" i="1"/>
  <c r="G21" i="1" s="1"/>
  <c r="H21" i="1" s="1"/>
  <c r="G20" i="1"/>
  <c r="H20" i="1" s="1"/>
  <c r="F20" i="1"/>
  <c r="E20" i="1"/>
  <c r="D20" i="1"/>
  <c r="F19" i="1"/>
  <c r="E19" i="1"/>
  <c r="D19" i="1"/>
  <c r="G19" i="1" s="1"/>
  <c r="I11" i="1"/>
  <c r="I91" i="1" s="1"/>
  <c r="I10" i="1"/>
  <c r="J10" i="1" s="1"/>
  <c r="K10" i="1" s="1"/>
  <c r="H13" i="1" l="1"/>
  <c r="J13" i="1"/>
  <c r="K13" i="1"/>
  <c r="I13" i="1"/>
  <c r="G13" i="1"/>
  <c r="I36" i="1"/>
  <c r="J36" i="1" s="1"/>
  <c r="K36" i="1" s="1"/>
  <c r="H79" i="1"/>
  <c r="H94" i="1"/>
  <c r="G146" i="1"/>
  <c r="H85" i="1"/>
  <c r="L109" i="1"/>
  <c r="I83" i="1"/>
  <c r="L110" i="1"/>
  <c r="I77" i="1"/>
  <c r="G126" i="1"/>
  <c r="G136" i="1"/>
  <c r="G130" i="1"/>
  <c r="G127" i="1"/>
  <c r="G142" i="1"/>
  <c r="H146" i="1"/>
  <c r="G69" i="1"/>
  <c r="G128" i="1"/>
  <c r="H27" i="1"/>
  <c r="I27" i="1" s="1"/>
  <c r="J27" i="1" s="1"/>
  <c r="K27" i="1" s="1"/>
  <c r="H38" i="1"/>
  <c r="I38" i="1" s="1"/>
  <c r="J38" i="1" s="1"/>
  <c r="K38" i="1" s="1"/>
  <c r="I57" i="1"/>
  <c r="G135" i="1"/>
  <c r="G132" i="1"/>
  <c r="G46" i="1"/>
  <c r="H41" i="1"/>
  <c r="H61" i="1"/>
  <c r="G149" i="1"/>
  <c r="G64" i="1"/>
  <c r="G70" i="1" s="1"/>
  <c r="H128" i="1"/>
  <c r="I21" i="1"/>
  <c r="G39" i="1"/>
  <c r="G66" i="1" s="1"/>
  <c r="G133" i="1"/>
  <c r="H42" i="1"/>
  <c r="I44" i="1"/>
  <c r="H135" i="1"/>
  <c r="H49" i="1"/>
  <c r="G139" i="1"/>
  <c r="H53" i="1"/>
  <c r="G143" i="1"/>
  <c r="G148" i="1"/>
  <c r="H32" i="1"/>
  <c r="I32" i="1" s="1"/>
  <c r="J32" i="1" s="1"/>
  <c r="K32" i="1" s="1"/>
  <c r="H127" i="1"/>
  <c r="I60" i="1"/>
  <c r="H148" i="1"/>
  <c r="I24" i="1"/>
  <c r="J24" i="1" s="1"/>
  <c r="K24" i="1" s="1"/>
  <c r="H34" i="1"/>
  <c r="I34" i="1" s="1"/>
  <c r="J34" i="1" s="1"/>
  <c r="K34" i="1" s="1"/>
  <c r="G59" i="1"/>
  <c r="G68" i="1" s="1"/>
  <c r="H55" i="1"/>
  <c r="G144" i="1"/>
  <c r="G150" i="1"/>
  <c r="H19" i="1"/>
  <c r="G28" i="1"/>
  <c r="G67" i="1"/>
  <c r="I20" i="1"/>
  <c r="H37" i="1"/>
  <c r="I37" i="1" s="1"/>
  <c r="J37" i="1" s="1"/>
  <c r="K37" i="1" s="1"/>
  <c r="G147" i="1"/>
  <c r="G151" i="1"/>
  <c r="H63" i="1"/>
  <c r="J99" i="1"/>
  <c r="G129" i="1"/>
  <c r="H22" i="1"/>
  <c r="I25" i="1"/>
  <c r="J25" i="1" s="1"/>
  <c r="K25" i="1" s="1"/>
  <c r="I26" i="1"/>
  <c r="J26" i="1" s="1"/>
  <c r="K26" i="1" s="1"/>
  <c r="H31" i="1"/>
  <c r="I31" i="1" s="1"/>
  <c r="J31" i="1" s="1"/>
  <c r="K31" i="1" s="1"/>
  <c r="H33" i="1"/>
  <c r="I33" i="1" s="1"/>
  <c r="J33" i="1" s="1"/>
  <c r="K33" i="1" s="1"/>
  <c r="L33" i="1"/>
  <c r="H35" i="1"/>
  <c r="I35" i="1" s="1"/>
  <c r="J35" i="1" s="1"/>
  <c r="K35" i="1" s="1"/>
  <c r="H48" i="1"/>
  <c r="G138" i="1"/>
  <c r="G54" i="1"/>
  <c r="H52" i="1"/>
  <c r="H147" i="1"/>
  <c r="I58" i="1"/>
  <c r="H23" i="1"/>
  <c r="I43" i="1"/>
  <c r="H134" i="1"/>
  <c r="H56" i="1"/>
  <c r="G145" i="1"/>
  <c r="I82" i="1"/>
  <c r="H62" i="1"/>
  <c r="I78" i="1"/>
  <c r="G134" i="1"/>
  <c r="I84" i="1"/>
  <c r="I90" i="1"/>
  <c r="J11" i="1"/>
  <c r="I81" i="1"/>
  <c r="I88" i="1"/>
  <c r="I93" i="1"/>
  <c r="H30" i="1"/>
  <c r="H45" i="1"/>
  <c r="H86" i="1"/>
  <c r="J77" i="1" l="1"/>
  <c r="L34" i="1"/>
  <c r="L36" i="1"/>
  <c r="I79" i="1"/>
  <c r="L32" i="1"/>
  <c r="J91" i="1"/>
  <c r="L24" i="1"/>
  <c r="L37" i="1"/>
  <c r="L77" i="1"/>
  <c r="I48" i="1"/>
  <c r="H138" i="1"/>
  <c r="H54" i="1"/>
  <c r="L26" i="1"/>
  <c r="J58" i="1"/>
  <c r="I147" i="1"/>
  <c r="H59" i="1"/>
  <c r="H68" i="1" s="1"/>
  <c r="I55" i="1"/>
  <c r="H144" i="1"/>
  <c r="J90" i="1"/>
  <c r="L90" i="1" s="1"/>
  <c r="L35" i="1"/>
  <c r="H129" i="1"/>
  <c r="I22" i="1"/>
  <c r="H139" i="1"/>
  <c r="I49" i="1"/>
  <c r="L25" i="1"/>
  <c r="I146" i="1"/>
  <c r="J57" i="1"/>
  <c r="J83" i="1"/>
  <c r="H149" i="1"/>
  <c r="I61" i="1"/>
  <c r="H151" i="1"/>
  <c r="I63" i="1"/>
  <c r="G71" i="1"/>
  <c r="H132" i="1"/>
  <c r="H46" i="1"/>
  <c r="H67" i="1" s="1"/>
  <c r="I41" i="1"/>
  <c r="I52" i="1"/>
  <c r="H142" i="1"/>
  <c r="H28" i="1"/>
  <c r="H126" i="1"/>
  <c r="I19" i="1"/>
  <c r="H64" i="1"/>
  <c r="H70" i="1" s="1"/>
  <c r="J44" i="1"/>
  <c r="I135" i="1"/>
  <c r="H143" i="1"/>
  <c r="I53" i="1"/>
  <c r="H136" i="1"/>
  <c r="I45" i="1"/>
  <c r="I30" i="1"/>
  <c r="H39" i="1"/>
  <c r="H66" i="1" s="1"/>
  <c r="H145" i="1"/>
  <c r="I56" i="1"/>
  <c r="J84" i="1"/>
  <c r="J43" i="1"/>
  <c r="I134" i="1"/>
  <c r="J20" i="1"/>
  <c r="I127" i="1"/>
  <c r="I128" i="1"/>
  <c r="J21" i="1"/>
  <c r="J93" i="1"/>
  <c r="I23" i="1"/>
  <c r="H130" i="1"/>
  <c r="J88" i="1"/>
  <c r="I94" i="1"/>
  <c r="J78" i="1"/>
  <c r="J82" i="1"/>
  <c r="H133" i="1"/>
  <c r="I42" i="1"/>
  <c r="H69" i="1"/>
  <c r="L38" i="1"/>
  <c r="G65" i="1"/>
  <c r="K11" i="1"/>
  <c r="J89" i="1"/>
  <c r="L89" i="1" s="1"/>
  <c r="I86" i="1"/>
  <c r="J81" i="1"/>
  <c r="I85" i="1"/>
  <c r="H150" i="1"/>
  <c r="I62" i="1"/>
  <c r="L31" i="1"/>
  <c r="K99" i="1"/>
  <c r="I148" i="1"/>
  <c r="J60" i="1"/>
  <c r="L27" i="1"/>
  <c r="I64" i="1" l="1"/>
  <c r="I70" i="1" s="1"/>
  <c r="K91" i="1"/>
  <c r="L91" i="1" s="1"/>
  <c r="K82" i="1"/>
  <c r="L82" i="1" s="1"/>
  <c r="J53" i="1"/>
  <c r="I143" i="1"/>
  <c r="I129" i="1"/>
  <c r="J22" i="1"/>
  <c r="K78" i="1"/>
  <c r="K79" i="1" s="1"/>
  <c r="J147" i="1"/>
  <c r="K58" i="1"/>
  <c r="K20" i="1"/>
  <c r="K127" i="1" s="1"/>
  <c r="J127" i="1"/>
  <c r="J146" i="1"/>
  <c r="K57" i="1"/>
  <c r="K146" i="1" s="1"/>
  <c r="K83" i="1"/>
  <c r="L83" i="1" s="1"/>
  <c r="J94" i="1"/>
  <c r="L88" i="1"/>
  <c r="J135" i="1"/>
  <c r="K44" i="1"/>
  <c r="K135" i="1" s="1"/>
  <c r="L44" i="1"/>
  <c r="J63" i="1"/>
  <c r="I151" i="1"/>
  <c r="I133" i="1"/>
  <c r="J42" i="1"/>
  <c r="J148" i="1"/>
  <c r="K60" i="1"/>
  <c r="L60" i="1" s="1"/>
  <c r="J62" i="1"/>
  <c r="I150" i="1"/>
  <c r="J30" i="1"/>
  <c r="I39" i="1"/>
  <c r="I66" i="1" s="1"/>
  <c r="I142" i="1"/>
  <c r="J52" i="1"/>
  <c r="I145" i="1"/>
  <c r="J56" i="1"/>
  <c r="H71" i="1"/>
  <c r="H65" i="1"/>
  <c r="H72" i="1" s="1"/>
  <c r="I139" i="1"/>
  <c r="J49" i="1"/>
  <c r="G72" i="1"/>
  <c r="G73" i="1" s="1"/>
  <c r="J23" i="1"/>
  <c r="I130" i="1"/>
  <c r="I149" i="1"/>
  <c r="J61" i="1"/>
  <c r="K81" i="1"/>
  <c r="L81" i="1" s="1"/>
  <c r="J85" i="1"/>
  <c r="J86" i="1"/>
  <c r="K93" i="1"/>
  <c r="K43" i="1"/>
  <c r="J134" i="1"/>
  <c r="I136" i="1"/>
  <c r="J45" i="1"/>
  <c r="I28" i="1"/>
  <c r="I126" i="1"/>
  <c r="J19" i="1"/>
  <c r="I144" i="1"/>
  <c r="I59" i="1"/>
  <c r="I68" i="1" s="1"/>
  <c r="J55" i="1"/>
  <c r="J79" i="1"/>
  <c r="J128" i="1"/>
  <c r="K21" i="1"/>
  <c r="K128" i="1" s="1"/>
  <c r="K84" i="1"/>
  <c r="L84" i="1" s="1"/>
  <c r="I46" i="1"/>
  <c r="I67" i="1" s="1"/>
  <c r="J41" i="1"/>
  <c r="I132" i="1"/>
  <c r="I138" i="1"/>
  <c r="I54" i="1"/>
  <c r="I69" i="1"/>
  <c r="J48" i="1"/>
  <c r="L57" i="1" l="1"/>
  <c r="J64" i="1"/>
  <c r="J70" i="1" s="1"/>
  <c r="H73" i="1"/>
  <c r="H95" i="1" s="1"/>
  <c r="H111" i="1" s="1"/>
  <c r="L146" i="1"/>
  <c r="K94" i="1"/>
  <c r="L94" i="1" s="1"/>
  <c r="L78" i="1"/>
  <c r="L128" i="1"/>
  <c r="L127" i="1"/>
  <c r="G95" i="1"/>
  <c r="K23" i="1"/>
  <c r="K130" i="1" s="1"/>
  <c r="J130" i="1"/>
  <c r="I71" i="1"/>
  <c r="I65" i="1"/>
  <c r="J39" i="1"/>
  <c r="J66" i="1" s="1"/>
  <c r="K30" i="1"/>
  <c r="J144" i="1"/>
  <c r="J59" i="1"/>
  <c r="J68" i="1" s="1"/>
  <c r="K55" i="1"/>
  <c r="J136" i="1"/>
  <c r="K45" i="1"/>
  <c r="J133" i="1"/>
  <c r="K42" i="1"/>
  <c r="L135" i="1"/>
  <c r="K147" i="1"/>
  <c r="L147" i="1" s="1"/>
  <c r="L58" i="1"/>
  <c r="J143" i="1"/>
  <c r="K53" i="1"/>
  <c r="J138" i="1"/>
  <c r="J54" i="1"/>
  <c r="J69" i="1"/>
  <c r="K48" i="1"/>
  <c r="L48" i="1" s="1"/>
  <c r="K86" i="1"/>
  <c r="L86" i="1" s="1"/>
  <c r="K85" i="1"/>
  <c r="L85" i="1" s="1"/>
  <c r="J46" i="1"/>
  <c r="J67" i="1" s="1"/>
  <c r="J132" i="1"/>
  <c r="K41" i="1"/>
  <c r="L41" i="1" s="1"/>
  <c r="J149" i="1"/>
  <c r="K61" i="1"/>
  <c r="K139" i="1"/>
  <c r="J139" i="1"/>
  <c r="K49" i="1"/>
  <c r="L49" i="1" s="1"/>
  <c r="J142" i="1"/>
  <c r="K52" i="1"/>
  <c r="K62" i="1"/>
  <c r="J150" i="1"/>
  <c r="J129" i="1"/>
  <c r="K22" i="1"/>
  <c r="K129" i="1" s="1"/>
  <c r="L21" i="1"/>
  <c r="K134" i="1"/>
  <c r="L134" i="1" s="1"/>
  <c r="L43" i="1"/>
  <c r="J145" i="1"/>
  <c r="K56" i="1"/>
  <c r="J28" i="1"/>
  <c r="J126" i="1"/>
  <c r="K19" i="1"/>
  <c r="L93" i="1"/>
  <c r="K148" i="1"/>
  <c r="L148" i="1" s="1"/>
  <c r="K63" i="1"/>
  <c r="K151" i="1" s="1"/>
  <c r="J151" i="1"/>
  <c r="L20" i="1"/>
  <c r="L63" i="1" l="1"/>
  <c r="K64" i="1"/>
  <c r="K70" i="1" s="1"/>
  <c r="L70" i="1" s="1"/>
  <c r="L151" i="1"/>
  <c r="L130" i="1"/>
  <c r="L129" i="1"/>
  <c r="L139" i="1"/>
  <c r="H112" i="1"/>
  <c r="H113" i="1" s="1"/>
  <c r="H115" i="1" s="1"/>
  <c r="H117" i="1" s="1"/>
  <c r="L22" i="1"/>
  <c r="K126" i="1"/>
  <c r="L126" i="1" s="1"/>
  <c r="K28" i="1"/>
  <c r="K133" i="1"/>
  <c r="L133" i="1" s="1"/>
  <c r="L42" i="1"/>
  <c r="K39" i="1"/>
  <c r="K66" i="1" s="1"/>
  <c r="L66" i="1" s="1"/>
  <c r="L30" i="1"/>
  <c r="L39" i="1" s="1"/>
  <c r="J71" i="1"/>
  <c r="J65" i="1"/>
  <c r="J72" i="1" s="1"/>
  <c r="K143" i="1"/>
  <c r="L143" i="1" s="1"/>
  <c r="L53" i="1"/>
  <c r="L54" i="1" s="1"/>
  <c r="K136" i="1"/>
  <c r="L136" i="1" s="1"/>
  <c r="L45" i="1"/>
  <c r="I72" i="1"/>
  <c r="K150" i="1"/>
  <c r="L150" i="1" s="1"/>
  <c r="L62" i="1"/>
  <c r="K149" i="1"/>
  <c r="L149" i="1" s="1"/>
  <c r="L61" i="1"/>
  <c r="K145" i="1"/>
  <c r="L145" i="1" s="1"/>
  <c r="L56" i="1"/>
  <c r="K142" i="1"/>
  <c r="L142" i="1" s="1"/>
  <c r="L52" i="1"/>
  <c r="L46" i="1"/>
  <c r="K54" i="1"/>
  <c r="K138" i="1"/>
  <c r="L138" i="1" s="1"/>
  <c r="K69" i="1"/>
  <c r="L69" i="1" s="1"/>
  <c r="K59" i="1"/>
  <c r="K68" i="1" s="1"/>
  <c r="L68" i="1" s="1"/>
  <c r="K144" i="1"/>
  <c r="L144" i="1" s="1"/>
  <c r="L55" i="1"/>
  <c r="L23" i="1"/>
  <c r="G111" i="1"/>
  <c r="G112" i="1"/>
  <c r="K46" i="1"/>
  <c r="K67" i="1" s="1"/>
  <c r="L67" i="1" s="1"/>
  <c r="K132" i="1"/>
  <c r="L132" i="1" s="1"/>
  <c r="L19" i="1"/>
  <c r="L64" i="1" l="1"/>
  <c r="L28" i="1"/>
  <c r="K71" i="1"/>
  <c r="L71" i="1" s="1"/>
  <c r="K65" i="1"/>
  <c r="K72" i="1" s="1"/>
  <c r="L72" i="1" s="1"/>
  <c r="L59" i="1"/>
  <c r="J73" i="1"/>
  <c r="J95" i="1" s="1"/>
  <c r="G113" i="1"/>
  <c r="G115" i="1" s="1"/>
  <c r="I73" i="1"/>
  <c r="G117" i="1" l="1"/>
  <c r="K73" i="1"/>
  <c r="K95" i="1" s="1"/>
  <c r="J111" i="1"/>
  <c r="J112" i="1"/>
  <c r="J113" i="1" s="1"/>
  <c r="I95" i="1"/>
  <c r="L65" i="1"/>
  <c r="L73" i="1" l="1"/>
  <c r="I111" i="1"/>
  <c r="I112" i="1"/>
  <c r="L95" i="1"/>
  <c r="J115" i="1"/>
  <c r="J117" i="1" s="1"/>
  <c r="K111" i="1"/>
  <c r="K112" i="1"/>
  <c r="K113" i="1" s="1"/>
  <c r="K115" i="1" l="1"/>
  <c r="K117" i="1" s="1"/>
  <c r="I113" i="1"/>
  <c r="L113" i="1" s="1"/>
  <c r="L112" i="1"/>
  <c r="L111" i="1"/>
  <c r="I115" i="1" l="1"/>
  <c r="L115" i="1" s="1"/>
  <c r="I117" i="1" l="1"/>
  <c r="L117" i="1" s="1"/>
</calcChain>
</file>

<file path=xl/sharedStrings.xml><?xml version="1.0" encoding="utf-8"?>
<sst xmlns="http://schemas.openxmlformats.org/spreadsheetml/2006/main" count="319" uniqueCount="217">
  <si>
    <r>
      <rPr>
        <b/>
        <sz val="11"/>
        <color indexed="10"/>
        <rFont val="Arial"/>
        <family val="2"/>
      </rPr>
      <t>IMPORTANT</t>
    </r>
    <r>
      <rPr>
        <sz val="11"/>
        <color indexed="10"/>
        <rFont val="Arial"/>
        <family val="2"/>
      </rPr>
      <t>: Boxes marked in</t>
    </r>
    <r>
      <rPr>
        <b/>
        <sz val="11"/>
        <color indexed="10"/>
        <rFont val="Arial"/>
        <family val="2"/>
      </rPr>
      <t xml:space="preserve"> Red bold</t>
    </r>
    <r>
      <rPr>
        <sz val="11"/>
        <color indexed="10"/>
        <rFont val="Arial"/>
        <family val="2"/>
      </rPr>
      <t xml:space="preserve"> are mandatory.</t>
    </r>
  </si>
  <si>
    <r>
      <rPr>
        <b/>
        <sz val="11"/>
        <color indexed="10"/>
        <rFont val="Arial"/>
        <family val="2"/>
      </rPr>
      <t>PI Name - LAST, FIRST</t>
    </r>
    <r>
      <rPr>
        <b/>
        <sz val="11"/>
        <rFont val="Arial"/>
        <family val="2"/>
      </rPr>
      <t>:</t>
    </r>
  </si>
  <si>
    <t>Year 1 - FROM:</t>
  </si>
  <si>
    <t>TO:</t>
  </si>
  <si>
    <t xml:space="preserve">    Yr. 1</t>
  </si>
  <si>
    <t xml:space="preserve">    Yr. 2</t>
  </si>
  <si>
    <t xml:space="preserve">    Yr. 3</t>
  </si>
  <si>
    <t>Yr.4</t>
  </si>
  <si>
    <t>Yr.5</t>
  </si>
  <si>
    <t xml:space="preserve"> </t>
  </si>
  <si>
    <t>Regular Benefits</t>
  </si>
  <si>
    <t xml:space="preserve">The new FLSA paid overtime rule sets a salary level of  </t>
  </si>
  <si>
    <t>State IFR Offset</t>
  </si>
  <si>
    <r>
      <rPr>
        <b/>
        <sz val="11"/>
        <rFont val="Times New Roman"/>
        <family val="1"/>
      </rPr>
      <t>$47,476</t>
    </r>
    <r>
      <rPr>
        <sz val="11"/>
        <rFont val="Times New Roman"/>
        <family val="1"/>
      </rPr>
      <t xml:space="preserve"> for professional employees to be exempt</t>
    </r>
  </si>
  <si>
    <t>Graduate Student Benefits</t>
  </si>
  <si>
    <t xml:space="preserve"> from paid overtime. Estimated threshold of $51,168 in 2020</t>
  </si>
  <si>
    <t>Undergraduate Student Benefits</t>
  </si>
  <si>
    <t>Tuition rate for proposals submitted as of August 26, 2019</t>
  </si>
  <si>
    <t>Summer Rate</t>
  </si>
  <si>
    <r>
      <t xml:space="preserve"> is </t>
    </r>
    <r>
      <rPr>
        <b/>
        <sz val="12"/>
        <rFont val="Times New Roman"/>
        <family val="1"/>
      </rPr>
      <t>$2,826/semester</t>
    </r>
  </si>
  <si>
    <t>Post Doctoral</t>
  </si>
  <si>
    <t>COLA</t>
  </si>
  <si>
    <t>NA</t>
  </si>
  <si>
    <r>
      <t xml:space="preserve">        </t>
    </r>
    <r>
      <rPr>
        <b/>
        <sz val="11"/>
        <rFont val="Arial"/>
        <family val="2"/>
      </rPr>
      <t>COLA</t>
    </r>
    <r>
      <rPr>
        <sz val="11"/>
        <rFont val="Arial"/>
        <family val="2"/>
      </rPr>
      <t xml:space="preserve"> Applied to all salaries.</t>
    </r>
  </si>
  <si>
    <t>INFLATION</t>
  </si>
  <si>
    <r>
      <t xml:space="preserve">        </t>
    </r>
    <r>
      <rPr>
        <b/>
        <sz val="11"/>
        <rFont val="Arial"/>
        <family val="2"/>
      </rPr>
      <t>INFLATION</t>
    </r>
    <r>
      <rPr>
        <sz val="11"/>
        <rFont val="Arial"/>
        <family val="2"/>
      </rPr>
      <t xml:space="preserve"> Applied to all non-personnel lines except Equipment, Consortium/Subcontracts and Grad Tuition.</t>
    </r>
  </si>
  <si>
    <t>INDIRECT COSTS RATE</t>
  </si>
  <si>
    <t>MTDC on campus</t>
  </si>
  <si>
    <r>
      <t xml:space="preserve">Use </t>
    </r>
    <r>
      <rPr>
        <b/>
        <sz val="8"/>
        <rFont val="Arial"/>
        <family val="2"/>
      </rPr>
      <t>G14</t>
    </r>
    <r>
      <rPr>
        <sz val="8"/>
        <rFont val="Arial"/>
        <family val="2"/>
      </rPr>
      <t xml:space="preserve"> when sponsor's IDC policy applies</t>
    </r>
  </si>
  <si>
    <r>
      <t>IMPORTANT</t>
    </r>
    <r>
      <rPr>
        <sz val="11"/>
        <color indexed="10"/>
        <rFont val="Arial"/>
        <family val="2"/>
      </rPr>
      <t xml:space="preserve"> Enter Number of Budget Years Here=&gt;</t>
    </r>
  </si>
  <si>
    <t>Requested Salaries will calculate automatically once you enter Base Salary, Total FTE(%) and Month Base</t>
  </si>
  <si>
    <t>A.</t>
  </si>
  <si>
    <t>SENIOR PERSONNEL - USE FOR REGULAR RESEARCH SALARIES</t>
  </si>
  <si>
    <t xml:space="preserve">   Year 1</t>
  </si>
  <si>
    <t xml:space="preserve">  Year 2</t>
  </si>
  <si>
    <t xml:space="preserve">  Year 3</t>
  </si>
  <si>
    <t>Year 4</t>
  </si>
  <si>
    <t>Year  5</t>
  </si>
  <si>
    <t>Cumulative</t>
  </si>
  <si>
    <t>Name</t>
  </si>
  <si>
    <t>Base Salary ($)</t>
  </si>
  <si>
    <t>Cal</t>
  </si>
  <si>
    <t>Acad</t>
  </si>
  <si>
    <t>Sum</t>
  </si>
  <si>
    <t>----------------</t>
  </si>
  <si>
    <t>Total FTE (%)</t>
  </si>
  <si>
    <t>Month base</t>
  </si>
  <si>
    <t>1</t>
  </si>
  <si>
    <t>Cal12</t>
  </si>
  <si>
    <t>2</t>
  </si>
  <si>
    <t>Acad9</t>
  </si>
  <si>
    <t>3</t>
  </si>
  <si>
    <t>Sum3</t>
  </si>
  <si>
    <t>4</t>
  </si>
  <si>
    <t>5</t>
  </si>
  <si>
    <t>6</t>
  </si>
  <si>
    <t>7</t>
  </si>
  <si>
    <t>8</t>
  </si>
  <si>
    <t>9</t>
  </si>
  <si>
    <t>Total Regular Research Salaries</t>
  </si>
  <si>
    <t>SENIOR PERSONNEL - USE FOR STATE IFR OFFSET SALARIES</t>
  </si>
  <si>
    <t>Principal Investigator ONLY</t>
  </si>
  <si>
    <t>Total IFR Offset Salaries</t>
  </si>
  <si>
    <t>OTHERS - USE FOR SUMMER SALARIES</t>
  </si>
  <si>
    <t>'----------------</t>
  </si>
  <si>
    <t>Total Summer Salaries</t>
  </si>
  <si>
    <t xml:space="preserve">OTHER PERSONNEL </t>
  </si>
  <si>
    <t>Postdoctoral Associates</t>
  </si>
  <si>
    <t>Other Professionals</t>
  </si>
  <si>
    <t>Graduate Students - See Below</t>
  </si>
  <si>
    <t>&lt;&lt;&lt;&lt;&lt;&lt;MAKE NO ENTRIES IN THESE CELLS&gt;&gt;&gt;&gt;&gt;&gt;</t>
  </si>
  <si>
    <t>Undergrad Students - See Below</t>
  </si>
  <si>
    <t xml:space="preserve">Secretarial </t>
  </si>
  <si>
    <t>Other</t>
  </si>
  <si>
    <t>Total Other Personnel</t>
  </si>
  <si>
    <t>GRADUATE STUDENTS</t>
  </si>
  <si>
    <t>Total Graduate Students</t>
  </si>
  <si>
    <t>UNDERGRADUATE STUDENTS</t>
  </si>
  <si>
    <t>Total Undergraduate Students</t>
  </si>
  <si>
    <t xml:space="preserve">   Research Fringe Benefits</t>
  </si>
  <si>
    <t xml:space="preserve">   State IFR Offset Benefits</t>
  </si>
  <si>
    <t xml:space="preserve">   Summer Fringe Benefits</t>
  </si>
  <si>
    <t xml:space="preserve">   Grad. Student Benefits</t>
  </si>
  <si>
    <t>Post Doctoral Benefits</t>
  </si>
  <si>
    <t xml:space="preserve">   Undergrad. Benefits</t>
  </si>
  <si>
    <t xml:space="preserve">Total Salaries </t>
  </si>
  <si>
    <t>B.</t>
  </si>
  <si>
    <t>Total Fringe Benefits</t>
  </si>
  <si>
    <t xml:space="preserve">Total Salaries &amp; Benefits </t>
  </si>
  <si>
    <t>C.</t>
  </si>
  <si>
    <t>Total Equipment</t>
  </si>
  <si>
    <t>D.</t>
  </si>
  <si>
    <t>Travel  1.  -  Domestic</t>
  </si>
  <si>
    <t xml:space="preserve">            2.. -  Foreign</t>
  </si>
  <si>
    <t>Total Travel</t>
  </si>
  <si>
    <t>E.</t>
  </si>
  <si>
    <t>Participant Support</t>
  </si>
  <si>
    <t>1. Stipends</t>
  </si>
  <si>
    <t>2. Travel</t>
  </si>
  <si>
    <t>3. Subsistance</t>
  </si>
  <si>
    <t>4. Other</t>
  </si>
  <si>
    <t>Total Number of Participants</t>
  </si>
  <si>
    <t>Total Participant Costs</t>
  </si>
  <si>
    <t>F.</t>
  </si>
  <si>
    <t>Other Direct Costs</t>
  </si>
  <si>
    <t>1. Materials and Supplies</t>
  </si>
  <si>
    <t>2. Publications</t>
  </si>
  <si>
    <t>3. Consultant Services</t>
  </si>
  <si>
    <t>4. Computer Services</t>
  </si>
  <si>
    <t>5. Grad Tuition</t>
  </si>
  <si>
    <t>6. Other</t>
  </si>
  <si>
    <t>Total Other Direct Costs</t>
  </si>
  <si>
    <t>Total Direct Cost at SBU</t>
  </si>
  <si>
    <t>7. Subawards/Subcontracts</t>
  </si>
  <si>
    <t>Subawardee #1</t>
  </si>
  <si>
    <t>Direct</t>
  </si>
  <si>
    <t>F&amp;A (Indirect)</t>
  </si>
  <si>
    <t>Subawardee#2</t>
  </si>
  <si>
    <t>Subawardee#3</t>
  </si>
  <si>
    <t>SUNY Subawardee only</t>
  </si>
  <si>
    <t>Total Direct Subawards</t>
  </si>
  <si>
    <t>Total Indirect Subawards</t>
  </si>
  <si>
    <t>G.</t>
  </si>
  <si>
    <t xml:space="preserve"> Total Direct Costs</t>
  </si>
  <si>
    <t>H.</t>
  </si>
  <si>
    <t>MTDC (F&amp;A Base)</t>
  </si>
  <si>
    <t>MTDC = Total direct costs: MINUS Equipment, Patient Care (IN &amp; OUT), Alterations, Participant Support,</t>
  </si>
  <si>
    <t>I.</t>
  </si>
  <si>
    <t xml:space="preserve">Total Indirect Costs </t>
  </si>
  <si>
    <t>Consortium/Subcontract (DIRECT &amp; INDIRECT COSTS) &amp; Tuition. PLUS Allowance for Subcontracts.   SUBCONTRACTS: IDC on first $25,000 of EACH SUBCONTRACT</t>
  </si>
  <si>
    <t>J.</t>
  </si>
  <si>
    <t>Total Direct and Indirect Costs</t>
  </si>
  <si>
    <t>K.</t>
  </si>
  <si>
    <t>Residual Funds</t>
  </si>
  <si>
    <t>L.</t>
  </si>
  <si>
    <t>Amount of This Request</t>
  </si>
  <si>
    <t>M.</t>
  </si>
  <si>
    <t>Cost Sharing</t>
  </si>
  <si>
    <t>Proposed Level</t>
  </si>
  <si>
    <t>Agreed Level if Different</t>
  </si>
  <si>
    <t>INDIVIDUAL FRINGE BENEFIT COST BREAKDOWN</t>
  </si>
  <si>
    <t>A.  SENIOR PERSONNEL</t>
  </si>
  <si>
    <t>1  Principal Investigator ONLY</t>
  </si>
  <si>
    <r>
      <t>OTHERS (</t>
    </r>
    <r>
      <rPr>
        <b/>
        <sz val="12"/>
        <rFont val="Times New Roman"/>
        <family val="1"/>
      </rPr>
      <t>ITEM A.6 ON THE BUDGET SHEETS</t>
    </r>
    <r>
      <rPr>
        <sz val="12"/>
        <rFont val="Times New Roman"/>
        <family val="1"/>
      </rPr>
      <t>) USE FOR SUMMER SALARIES</t>
    </r>
  </si>
  <si>
    <t>6  Principal Investigator ONLY</t>
  </si>
  <si>
    <t>B.  OTHER PERSONNEL</t>
  </si>
  <si>
    <t>B.3 Grad Students</t>
  </si>
  <si>
    <t>B.4 Undergrad Students</t>
  </si>
  <si>
    <t>MTDC 100% on campus</t>
  </si>
  <si>
    <t>MTDC 0% on campus</t>
  </si>
  <si>
    <t>2019-Regular Benefits</t>
  </si>
  <si>
    <t>2019-State IFR Offset</t>
  </si>
  <si>
    <t>2019-Graduate Student Benefits</t>
  </si>
  <si>
    <t>2019-Undergraduate Student Benefits</t>
  </si>
  <si>
    <t>2019-Summer Rate</t>
  </si>
  <si>
    <t>2019-Post Doctoral</t>
  </si>
  <si>
    <t>2020-Regular Benefits</t>
  </si>
  <si>
    <t>2020-State IFR Offset</t>
  </si>
  <si>
    <t>2020-Graduate Student Benefits</t>
  </si>
  <si>
    <t>2020-Undergraduate Student Benefits</t>
  </si>
  <si>
    <t>2020-Summer Rate</t>
  </si>
  <si>
    <t>2020-Post Doctoral</t>
  </si>
  <si>
    <t>2021-Regular Benefits</t>
  </si>
  <si>
    <t>2021-State IFR Offset</t>
  </si>
  <si>
    <t>2021-Graduate Student Benefits</t>
  </si>
  <si>
    <t>2021-Undergraduate Student Benefits</t>
  </si>
  <si>
    <t>2021-Summer Rate</t>
  </si>
  <si>
    <t>2021-Post Doctoral</t>
  </si>
  <si>
    <t>2022-Regular Benefits</t>
  </si>
  <si>
    <t>2022-State IFR Offset</t>
  </si>
  <si>
    <t>2022-Graduate Student Benefits</t>
  </si>
  <si>
    <t>2022-Undergraduate Student Benefits</t>
  </si>
  <si>
    <t>2022-Summer Rate</t>
  </si>
  <si>
    <t>2022-Post Doctoral</t>
  </si>
  <si>
    <t>2023-Regular Benefits</t>
  </si>
  <si>
    <t>2023-State IFR Offset</t>
  </si>
  <si>
    <t>2023-Graduate Student Benefits</t>
  </si>
  <si>
    <t>2023-Undergraduate Student Benefits</t>
  </si>
  <si>
    <t>2023-Summer Rate</t>
  </si>
  <si>
    <t>2023-Post Doctoral</t>
  </si>
  <si>
    <t>2024-Regular Benefits</t>
  </si>
  <si>
    <t>2024-State IFR Offset</t>
  </si>
  <si>
    <t>2024-Graduate Student Benefits</t>
  </si>
  <si>
    <t>2024-Undergraduate Student Benefits</t>
  </si>
  <si>
    <t>2024-Summer Rate</t>
  </si>
  <si>
    <t>2024-Post Doctoral</t>
  </si>
  <si>
    <t>2025-Regular Benefits</t>
  </si>
  <si>
    <t>2025-State IFR Offset</t>
  </si>
  <si>
    <t>2025-Graduate Student Benefits</t>
  </si>
  <si>
    <t>2025-Undergraduate Student Benefits</t>
  </si>
  <si>
    <t>2025-Summer Rate</t>
  </si>
  <si>
    <t>2025-Post Doctoral</t>
  </si>
  <si>
    <t>2026-Regular Benefits</t>
  </si>
  <si>
    <t>2026-State IFR Offset</t>
  </si>
  <si>
    <t>2026-Graduate Student Benefits</t>
  </si>
  <si>
    <t>2026-Undergraduate Student Benefits</t>
  </si>
  <si>
    <t>2026-Summer Rate</t>
  </si>
  <si>
    <t>2026-Post Doctoral</t>
  </si>
  <si>
    <t>2027-Regular Benefits</t>
  </si>
  <si>
    <t>2027-State IFR Offset</t>
  </si>
  <si>
    <t>2027-Graduate Student Benefits</t>
  </si>
  <si>
    <t>2027-Undergraduate Student Benefits</t>
  </si>
  <si>
    <t>2027-Summer Rate</t>
  </si>
  <si>
    <t>2027-Post Doctoral</t>
  </si>
  <si>
    <t>2028-Regular Benefits</t>
  </si>
  <si>
    <t>2028-State IFR Offset</t>
  </si>
  <si>
    <t>2028-Graduate Student Benefits</t>
  </si>
  <si>
    <t>2028-Undergraduate Student Benefits</t>
  </si>
  <si>
    <t>2028-Summer Rate</t>
  </si>
  <si>
    <t>2028-Post Doctoral</t>
  </si>
  <si>
    <t>2029-Regular Benefits</t>
  </si>
  <si>
    <t>2029-State IFR Offset</t>
  </si>
  <si>
    <t>2029-Graduate Student Benefits</t>
  </si>
  <si>
    <t>2029-Undergraduate Student Benefits</t>
  </si>
  <si>
    <t>2029-Summer Rate</t>
  </si>
  <si>
    <t>2029-Post Doctoral</t>
  </si>
  <si>
    <r>
      <t xml:space="preserve">The current NIH Salary Cap is </t>
    </r>
    <r>
      <rPr>
        <b/>
        <sz val="11"/>
        <rFont val="Times New Roman"/>
        <family val="1"/>
      </rPr>
      <t>$212,100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</si>
</sst>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&quot;$&quot;#,##0_);[Red]\(&quot;$&quot;#,##0\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color rgb="FFFF0000"/>
      <name val="Arial"/>
      <family val="2"/>
    </font>
    <font>
      <b/>
      <sz val="11"/>
      <color indexed="10"/>
      <name val="Arial"/>
      <family val="2"/>
    </font>
    <font>
      <sz val="11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1"/>
      <color rgb="FFFF0000"/>
      <name val="Arial"/>
      <family val="2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1"/>
      <color theme="8" tint="0.59999389629810485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theme="3"/>
      <name val="Times New Roman"/>
      <family val="1"/>
    </font>
    <font>
      <b/>
      <sz val="10"/>
      <name val="Arial"/>
      <family val="2"/>
    </font>
    <font>
      <sz val="11"/>
      <color indexed="9"/>
      <name val="Arial"/>
      <family val="2"/>
    </font>
    <font>
      <b/>
      <sz val="10"/>
      <color indexed="10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color theme="0"/>
      <name val="Times New Roman"/>
      <family val="1"/>
    </font>
    <font>
      <sz val="12"/>
      <color rgb="FFFF0000"/>
      <name val="Times New Roman"/>
      <family val="1"/>
    </font>
    <font>
      <sz val="10"/>
      <name val="MS Sans Serif"/>
    </font>
    <font>
      <sz val="12"/>
      <name val="Arial Narrow"/>
      <family val="2"/>
    </font>
    <font>
      <sz val="11"/>
      <name val="Arial Narrow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0"/>
      <color rgb="FFFF0000"/>
      <name val="MS Sans Serif"/>
    </font>
    <font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64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2">
    <xf numFmtId="0" fontId="0" fillId="0" borderId="0" xfId="0"/>
    <xf numFmtId="0" fontId="3" fillId="0" borderId="1" xfId="2" applyFont="1" applyBorder="1"/>
    <xf numFmtId="0" fontId="6" fillId="0" borderId="2" xfId="2" applyFont="1" applyBorder="1"/>
    <xf numFmtId="0" fontId="6" fillId="0" borderId="2" xfId="2" applyFont="1" applyBorder="1" applyAlignment="1">
      <alignment horizontal="center"/>
    </xf>
    <xf numFmtId="0" fontId="6" fillId="0" borderId="3" xfId="2" applyFont="1" applyBorder="1"/>
    <xf numFmtId="0" fontId="6" fillId="0" borderId="0" xfId="2" applyFont="1"/>
    <xf numFmtId="0" fontId="6" fillId="0" borderId="0" xfId="2" applyFont="1" applyAlignment="1">
      <alignment horizontal="center"/>
    </xf>
    <xf numFmtId="0" fontId="2" fillId="0" borderId="0" xfId="2" applyFont="1"/>
    <xf numFmtId="0" fontId="7" fillId="0" borderId="0" xfId="2" applyFont="1" applyBorder="1" applyAlignment="1">
      <alignment horizontal="left"/>
    </xf>
    <xf numFmtId="0" fontId="6" fillId="0" borderId="0" xfId="2" applyFont="1" applyBorder="1" applyAlignment="1">
      <alignment horizontal="right"/>
    </xf>
    <xf numFmtId="0" fontId="6" fillId="0" borderId="4" xfId="2" applyFont="1" applyBorder="1" applyProtection="1">
      <protection locked="0"/>
    </xf>
    <xf numFmtId="0" fontId="6" fillId="0" borderId="4" xfId="2" applyFont="1" applyBorder="1"/>
    <xf numFmtId="0" fontId="8" fillId="0" borderId="0" xfId="2" applyFont="1" applyBorder="1"/>
    <xf numFmtId="0" fontId="9" fillId="0" borderId="0" xfId="2" applyFont="1" applyBorder="1" applyAlignment="1">
      <alignment horizontal="right"/>
    </xf>
    <xf numFmtId="14" fontId="3" fillId="0" borderId="4" xfId="2" applyNumberFormat="1" applyFont="1" applyBorder="1" applyProtection="1">
      <protection locked="0"/>
    </xf>
    <xf numFmtId="14" fontId="6" fillId="0" borderId="5" xfId="2" applyNumberFormat="1" applyFont="1" applyBorder="1" applyProtection="1">
      <protection locked="0"/>
    </xf>
    <xf numFmtId="0" fontId="6" fillId="0" borderId="0" xfId="0" applyFont="1"/>
    <xf numFmtId="0" fontId="6" fillId="0" borderId="6" xfId="2" applyFont="1" applyBorder="1"/>
    <xf numFmtId="0" fontId="6" fillId="0" borderId="4" xfId="2" applyFont="1" applyBorder="1" applyAlignment="1">
      <alignment horizontal="center"/>
    </xf>
    <xf numFmtId="0" fontId="7" fillId="0" borderId="4" xfId="2" applyFont="1" applyBorder="1" applyAlignment="1" applyProtection="1">
      <alignment horizontal="center"/>
    </xf>
    <xf numFmtId="0" fontId="6" fillId="0" borderId="5" xfId="2" applyFont="1" applyBorder="1" applyAlignment="1">
      <alignment horizontal="center"/>
    </xf>
    <xf numFmtId="10" fontId="6" fillId="0" borderId="0" xfId="2" applyNumberFormat="1" applyFont="1"/>
    <xf numFmtId="0" fontId="10" fillId="2" borderId="7" xfId="2" applyFont="1" applyFill="1" applyBorder="1"/>
    <xf numFmtId="0" fontId="10" fillId="2" borderId="8" xfId="2" applyFont="1" applyFill="1" applyBorder="1"/>
    <xf numFmtId="0" fontId="10" fillId="2" borderId="8" xfId="0" applyFont="1" applyFill="1" applyBorder="1"/>
    <xf numFmtId="0" fontId="10" fillId="2" borderId="9" xfId="2" applyFont="1" applyFill="1" applyBorder="1"/>
    <xf numFmtId="0" fontId="6" fillId="0" borderId="0" xfId="2" applyFont="1" applyBorder="1" applyAlignment="1" applyProtection="1">
      <alignment horizontal="left"/>
    </xf>
    <xf numFmtId="0" fontId="6" fillId="0" borderId="0" xfId="2" applyFont="1" applyBorder="1" applyAlignment="1" applyProtection="1">
      <alignment horizontal="center"/>
    </xf>
    <xf numFmtId="10" fontId="6" fillId="0" borderId="0" xfId="2" applyNumberFormat="1" applyFont="1" applyBorder="1" applyProtection="1"/>
    <xf numFmtId="10" fontId="6" fillId="0" borderId="3" xfId="2" applyNumberFormat="1" applyFont="1" applyBorder="1" applyAlignment="1">
      <alignment horizontal="center"/>
    </xf>
    <xf numFmtId="0" fontId="10" fillId="2" borderId="10" xfId="2" applyFont="1" applyFill="1" applyBorder="1"/>
    <xf numFmtId="0" fontId="10" fillId="2" borderId="0" xfId="2" applyFont="1" applyFill="1" applyBorder="1"/>
    <xf numFmtId="0" fontId="10" fillId="2" borderId="0" xfId="0" applyFont="1" applyFill="1" applyBorder="1"/>
    <xf numFmtId="0" fontId="10" fillId="2" borderId="11" xfId="2" applyFont="1" applyFill="1" applyBorder="1"/>
    <xf numFmtId="10" fontId="6" fillId="0" borderId="12" xfId="2" applyNumberFormat="1" applyFont="1" applyBorder="1" applyAlignment="1">
      <alignment horizontal="center"/>
    </xf>
    <xf numFmtId="0" fontId="2" fillId="3" borderId="0" xfId="2" applyFont="1" applyFill="1"/>
    <xf numFmtId="0" fontId="6" fillId="0" borderId="4" xfId="2" applyFont="1" applyBorder="1" applyAlignment="1" applyProtection="1">
      <alignment horizontal="left"/>
    </xf>
    <xf numFmtId="0" fontId="6" fillId="0" borderId="4" xfId="2" applyFont="1" applyBorder="1" applyAlignment="1" applyProtection="1">
      <alignment horizontal="center"/>
    </xf>
    <xf numFmtId="10" fontId="6" fillId="0" borderId="5" xfId="2" applyNumberFormat="1" applyFont="1" applyBorder="1" applyAlignment="1">
      <alignment horizontal="center"/>
    </xf>
    <xf numFmtId="0" fontId="10" fillId="2" borderId="13" xfId="2" applyFont="1" applyFill="1" applyBorder="1"/>
    <xf numFmtId="0" fontId="10" fillId="2" borderId="14" xfId="2" applyFont="1" applyFill="1" applyBorder="1"/>
    <xf numFmtId="0" fontId="10" fillId="2" borderId="15" xfId="2" applyFont="1" applyFill="1" applyBorder="1"/>
    <xf numFmtId="0" fontId="6" fillId="0" borderId="0" xfId="2" applyFont="1" applyBorder="1" applyAlignment="1" applyProtection="1">
      <alignment horizontal="right"/>
    </xf>
    <xf numFmtId="10" fontId="6" fillId="0" borderId="0" xfId="2" applyNumberFormat="1" applyFont="1" applyBorder="1" applyAlignment="1" applyProtection="1">
      <alignment horizontal="right"/>
    </xf>
    <xf numFmtId="10" fontId="6" fillId="0" borderId="0" xfId="2" applyNumberFormat="1" applyFont="1" applyBorder="1" applyProtection="1">
      <protection locked="0"/>
    </xf>
    <xf numFmtId="10" fontId="6" fillId="0" borderId="12" xfId="2" applyNumberFormat="1" applyFont="1" applyBorder="1"/>
    <xf numFmtId="0" fontId="13" fillId="0" borderId="0" xfId="2" applyFont="1"/>
    <xf numFmtId="0" fontId="6" fillId="0" borderId="0" xfId="2" applyFont="1" applyBorder="1"/>
    <xf numFmtId="0" fontId="6" fillId="0" borderId="0" xfId="2" applyFont="1" applyBorder="1" applyAlignment="1">
      <alignment horizontal="center"/>
    </xf>
    <xf numFmtId="0" fontId="6" fillId="0" borderId="12" xfId="2" applyFont="1" applyBorder="1"/>
    <xf numFmtId="0" fontId="7" fillId="0" borderId="0" xfId="2" applyFont="1" applyFill="1" applyBorder="1" applyAlignment="1">
      <alignment horizontal="center"/>
    </xf>
    <xf numFmtId="9" fontId="9" fillId="0" borderId="0" xfId="2" applyNumberFormat="1" applyFont="1" applyBorder="1" applyAlignment="1" applyProtection="1">
      <alignment horizontal="left"/>
    </xf>
    <xf numFmtId="0" fontId="6" fillId="4" borderId="0" xfId="2" applyFont="1" applyFill="1" applyBorder="1"/>
    <xf numFmtId="0" fontId="14" fillId="4" borderId="0" xfId="2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10" fontId="6" fillId="4" borderId="16" xfId="2" applyNumberFormat="1" applyFont="1" applyFill="1" applyBorder="1"/>
    <xf numFmtId="0" fontId="6" fillId="0" borderId="17" xfId="2" applyFont="1" applyBorder="1"/>
    <xf numFmtId="0" fontId="5" fillId="0" borderId="18" xfId="2" applyFont="1" applyBorder="1"/>
    <xf numFmtId="0" fontId="4" fillId="0" borderId="19" xfId="2" applyFont="1" applyBorder="1" applyAlignment="1">
      <alignment horizontal="right"/>
    </xf>
    <xf numFmtId="1" fontId="4" fillId="0" borderId="20" xfId="2" applyNumberFormat="1" applyFont="1" applyBorder="1" applyAlignment="1" applyProtection="1">
      <alignment horizontal="left"/>
      <protection locked="0"/>
    </xf>
    <xf numFmtId="0" fontId="6" fillId="0" borderId="21" xfId="2" applyFont="1" applyBorder="1"/>
    <xf numFmtId="0" fontId="16" fillId="0" borderId="22" xfId="2" applyFont="1" applyBorder="1"/>
    <xf numFmtId="0" fontId="6" fillId="0" borderId="22" xfId="2" applyFont="1" applyBorder="1" applyAlignment="1" applyProtection="1">
      <alignment horizontal="left"/>
    </xf>
    <xf numFmtId="0" fontId="6" fillId="0" borderId="22" xfId="2" applyFont="1" applyBorder="1" applyAlignment="1" applyProtection="1">
      <alignment horizontal="center"/>
    </xf>
    <xf numFmtId="0" fontId="6" fillId="0" borderId="22" xfId="2" applyFont="1" applyBorder="1"/>
    <xf numFmtId="0" fontId="6" fillId="0" borderId="23" xfId="2" applyFont="1" applyBorder="1"/>
    <xf numFmtId="10" fontId="6" fillId="0" borderId="0" xfId="2" applyNumberFormat="1" applyFont="1" applyBorder="1" applyAlignment="1">
      <alignment horizontal="center"/>
    </xf>
    <xf numFmtId="49" fontId="7" fillId="0" borderId="6" xfId="2" applyNumberFormat="1" applyFont="1" applyBorder="1"/>
    <xf numFmtId="0" fontId="17" fillId="0" borderId="0" xfId="2" applyFont="1" applyBorder="1" applyAlignment="1" applyProtection="1">
      <alignment horizontal="left"/>
    </xf>
    <xf numFmtId="0" fontId="6" fillId="0" borderId="24" xfId="2" applyFont="1" applyBorder="1"/>
    <xf numFmtId="0" fontId="6" fillId="0" borderId="24" xfId="2" applyFont="1" applyBorder="1" applyAlignment="1">
      <alignment horizontal="center"/>
    </xf>
    <xf numFmtId="37" fontId="6" fillId="0" borderId="24" xfId="2" applyNumberFormat="1" applyFont="1" applyBorder="1" applyAlignment="1" applyProtection="1">
      <alignment horizontal="center"/>
    </xf>
    <xf numFmtId="0" fontId="6" fillId="0" borderId="24" xfId="2" applyFont="1" applyBorder="1" applyAlignment="1" applyProtection="1">
      <alignment horizontal="center"/>
    </xf>
    <xf numFmtId="0" fontId="6" fillId="0" borderId="25" xfId="2" applyFont="1" applyBorder="1" applyAlignment="1" applyProtection="1">
      <alignment horizontal="center"/>
    </xf>
    <xf numFmtId="0" fontId="9" fillId="0" borderId="0" xfId="2" applyFont="1"/>
    <xf numFmtId="0" fontId="9" fillId="0" borderId="0" xfId="2" applyFont="1" applyBorder="1" applyAlignment="1" applyProtection="1">
      <alignment horizontal="left"/>
    </xf>
    <xf numFmtId="0" fontId="7" fillId="0" borderId="0" xfId="2" applyFont="1" applyBorder="1" applyAlignment="1" applyProtection="1">
      <alignment horizontal="center"/>
    </xf>
    <xf numFmtId="37" fontId="6" fillId="0" borderId="0" xfId="2" quotePrefix="1" applyNumberFormat="1" applyFont="1" applyBorder="1" applyAlignment="1" applyProtection="1">
      <alignment horizontal="center"/>
    </xf>
    <xf numFmtId="37" fontId="6" fillId="0" borderId="26" xfId="2" quotePrefix="1" applyNumberFormat="1" applyFont="1" applyBorder="1" applyAlignment="1" applyProtection="1">
      <alignment horizontal="center"/>
    </xf>
    <xf numFmtId="0" fontId="9" fillId="0" borderId="0" xfId="2" applyFont="1" applyAlignment="1">
      <alignment horizontal="center"/>
    </xf>
    <xf numFmtId="49" fontId="7" fillId="0" borderId="0" xfId="2" applyNumberFormat="1" applyFont="1" applyBorder="1" applyAlignment="1" applyProtection="1">
      <alignment horizontal="left"/>
    </xf>
    <xf numFmtId="6" fontId="3" fillId="0" borderId="26" xfId="1" applyNumberFormat="1" applyFont="1" applyBorder="1" applyAlignment="1" applyProtection="1">
      <alignment horizontal="center"/>
    </xf>
    <xf numFmtId="0" fontId="6" fillId="0" borderId="26" xfId="2" applyNumberFormat="1" applyFont="1" applyBorder="1" applyAlignment="1" applyProtection="1">
      <alignment horizontal="center"/>
    </xf>
    <xf numFmtId="0" fontId="6" fillId="0" borderId="12" xfId="2" applyNumberFormat="1" applyFont="1" applyBorder="1" applyAlignment="1" applyProtection="1">
      <alignment horizontal="center"/>
    </xf>
    <xf numFmtId="0" fontId="7" fillId="5" borderId="0" xfId="2" applyNumberFormat="1" applyFont="1" applyFill="1" applyBorder="1" applyAlignment="1" applyProtection="1">
      <alignment horizontal="center"/>
    </xf>
    <xf numFmtId="6" fontId="6" fillId="0" borderId="6" xfId="1" applyNumberFormat="1" applyFont="1" applyBorder="1" applyProtection="1">
      <protection locked="0"/>
    </xf>
    <xf numFmtId="6" fontId="6" fillId="0" borderId="0" xfId="1" applyNumberFormat="1" applyFont="1" applyBorder="1" applyProtection="1"/>
    <xf numFmtId="6" fontId="7" fillId="0" borderId="26" xfId="1" applyNumberFormat="1" applyFont="1" applyBorder="1" applyProtection="1"/>
    <xf numFmtId="10" fontId="9" fillId="0" borderId="0" xfId="2" applyNumberFormat="1" applyFont="1" applyAlignment="1">
      <alignment horizontal="center"/>
    </xf>
    <xf numFmtId="49" fontId="6" fillId="0" borderId="6" xfId="2" applyNumberFormat="1" applyFont="1" applyBorder="1"/>
    <xf numFmtId="49" fontId="6" fillId="0" borderId="0" xfId="2" applyNumberFormat="1" applyFont="1" applyBorder="1" applyAlignment="1" applyProtection="1">
      <alignment horizontal="left"/>
    </xf>
    <xf numFmtId="49" fontId="6" fillId="0" borderId="4" xfId="2" applyNumberFormat="1" applyFont="1" applyBorder="1" applyAlignment="1" applyProtection="1">
      <alignment horizontal="left"/>
    </xf>
    <xf numFmtId="6" fontId="3" fillId="0" borderId="27" xfId="1" applyNumberFormat="1" applyFont="1" applyBorder="1" applyAlignment="1" applyProtection="1">
      <alignment horizontal="center"/>
    </xf>
    <xf numFmtId="0" fontId="6" fillId="0" borderId="27" xfId="2" applyNumberFormat="1" applyFont="1" applyBorder="1" applyAlignment="1" applyProtection="1">
      <alignment horizontal="center"/>
    </xf>
    <xf numFmtId="0" fontId="6" fillId="0" borderId="5" xfId="2" applyNumberFormat="1" applyFont="1" applyBorder="1" applyAlignment="1" applyProtection="1">
      <alignment horizontal="center"/>
    </xf>
    <xf numFmtId="0" fontId="7" fillId="5" borderId="27" xfId="2" applyNumberFormat="1" applyFont="1" applyFill="1" applyBorder="1" applyAlignment="1" applyProtection="1">
      <alignment horizontal="center"/>
    </xf>
    <xf numFmtId="6" fontId="6" fillId="0" borderId="4" xfId="1" applyNumberFormat="1" applyFont="1" applyBorder="1" applyProtection="1"/>
    <xf numFmtId="6" fontId="6" fillId="0" borderId="5" xfId="1" applyNumberFormat="1" applyFont="1" applyBorder="1" applyProtection="1"/>
    <xf numFmtId="6" fontId="7" fillId="0" borderId="27" xfId="1" applyNumberFormat="1" applyFont="1" applyBorder="1" applyProtection="1"/>
    <xf numFmtId="49" fontId="6" fillId="6" borderId="28" xfId="2" applyNumberFormat="1" applyFont="1" applyFill="1" applyBorder="1"/>
    <xf numFmtId="49" fontId="6" fillId="6" borderId="29" xfId="2" applyNumberFormat="1" applyFont="1" applyFill="1" applyBorder="1" applyAlignment="1" applyProtection="1">
      <alignment horizontal="right"/>
    </xf>
    <xf numFmtId="0" fontId="6" fillId="6" borderId="30" xfId="2" applyNumberFormat="1" applyFont="1" applyFill="1" applyBorder="1" applyAlignment="1" applyProtection="1">
      <alignment horizontal="center"/>
    </xf>
    <xf numFmtId="49" fontId="6" fillId="6" borderId="29" xfId="2" applyNumberFormat="1" applyFont="1" applyFill="1" applyBorder="1" applyAlignment="1" applyProtection="1">
      <alignment horizontal="center"/>
    </xf>
    <xf numFmtId="6" fontId="6" fillId="6" borderId="28" xfId="1" applyNumberFormat="1" applyFont="1" applyFill="1" applyBorder="1"/>
    <xf numFmtId="6" fontId="6" fillId="6" borderId="29" xfId="1" applyNumberFormat="1" applyFont="1" applyFill="1" applyBorder="1"/>
    <xf numFmtId="6" fontId="7" fillId="6" borderId="31" xfId="1" applyNumberFormat="1" applyFont="1" applyFill="1" applyBorder="1"/>
    <xf numFmtId="0" fontId="7" fillId="0" borderId="0" xfId="2" applyFont="1" applyBorder="1" applyAlignment="1" applyProtection="1">
      <alignment horizontal="left"/>
    </xf>
    <xf numFmtId="0" fontId="6" fillId="0" borderId="0" xfId="2" applyNumberFormat="1" applyFont="1" applyBorder="1" applyAlignment="1" applyProtection="1">
      <alignment horizontal="center"/>
    </xf>
    <xf numFmtId="0" fontId="6" fillId="0" borderId="6" xfId="2" applyNumberFormat="1" applyFont="1" applyBorder="1" applyAlignment="1" applyProtection="1">
      <alignment horizontal="center"/>
    </xf>
    <xf numFmtId="6" fontId="6" fillId="0" borderId="12" xfId="1" applyNumberFormat="1" applyFont="1" applyBorder="1" applyProtection="1"/>
    <xf numFmtId="0" fontId="6" fillId="0" borderId="32" xfId="2" applyNumberFormat="1" applyFont="1" applyBorder="1" applyAlignment="1" applyProtection="1">
      <alignment horizontal="center"/>
    </xf>
    <xf numFmtId="0" fontId="7" fillId="5" borderId="32" xfId="2" applyNumberFormat="1" applyFont="1" applyFill="1" applyBorder="1" applyAlignment="1" applyProtection="1">
      <alignment horizontal="center"/>
    </xf>
    <xf numFmtId="6" fontId="6" fillId="0" borderId="32" xfId="1" applyNumberFormat="1" applyFont="1" applyBorder="1" applyProtection="1">
      <protection locked="0"/>
    </xf>
    <xf numFmtId="0" fontId="6" fillId="6" borderId="29" xfId="2" applyFont="1" applyFill="1" applyBorder="1" applyAlignment="1" applyProtection="1">
      <alignment horizontal="right"/>
    </xf>
    <xf numFmtId="0" fontId="6" fillId="6" borderId="29" xfId="2" applyFont="1" applyFill="1" applyBorder="1" applyAlignment="1" applyProtection="1">
      <alignment horizontal="center"/>
    </xf>
    <xf numFmtId="6" fontId="6" fillId="6" borderId="29" xfId="1" applyNumberFormat="1" applyFont="1" applyFill="1" applyBorder="1" applyProtection="1"/>
    <xf numFmtId="0" fontId="6" fillId="0" borderId="33" xfId="2" applyNumberFormat="1" applyFont="1" applyBorder="1" applyAlignment="1" applyProtection="1">
      <alignment horizontal="center"/>
    </xf>
    <xf numFmtId="37" fontId="6" fillId="0" borderId="0" xfId="2" applyNumberFormat="1" applyFont="1" applyBorder="1" applyProtection="1"/>
    <xf numFmtId="49" fontId="6" fillId="0" borderId="6" xfId="2" applyNumberFormat="1" applyFont="1" applyFill="1" applyBorder="1"/>
    <xf numFmtId="49" fontId="9" fillId="0" borderId="26" xfId="2" applyNumberFormat="1" applyFont="1" applyBorder="1" applyAlignment="1" applyProtection="1">
      <alignment horizontal="left"/>
    </xf>
    <xf numFmtId="0" fontId="6" fillId="5" borderId="26" xfId="2" applyNumberFormat="1" applyFont="1" applyFill="1" applyBorder="1" applyAlignment="1" applyProtection="1">
      <alignment horizontal="center"/>
    </xf>
    <xf numFmtId="0" fontId="7" fillId="5" borderId="26" xfId="2" applyNumberFormat="1" applyFont="1" applyFill="1" applyBorder="1" applyAlignment="1" applyProtection="1">
      <alignment horizontal="center"/>
    </xf>
    <xf numFmtId="49" fontId="3" fillId="0" borderId="26" xfId="2" applyNumberFormat="1" applyFont="1" applyBorder="1" applyAlignment="1" applyProtection="1">
      <alignment horizontal="left"/>
    </xf>
    <xf numFmtId="49" fontId="6" fillId="0" borderId="32" xfId="2" applyNumberFormat="1" applyFont="1" applyFill="1" applyBorder="1"/>
    <xf numFmtId="49" fontId="6" fillId="0" borderId="5" xfId="2" applyNumberFormat="1" applyFont="1" applyBorder="1" applyAlignment="1" applyProtection="1">
      <alignment horizontal="left"/>
    </xf>
    <xf numFmtId="49" fontId="3" fillId="0" borderId="4" xfId="2" applyNumberFormat="1" applyFont="1" applyBorder="1" applyAlignment="1" applyProtection="1">
      <alignment horizontal="left"/>
    </xf>
    <xf numFmtId="0" fontId="6" fillId="5" borderId="27" xfId="2" applyNumberFormat="1" applyFont="1" applyFill="1" applyBorder="1" applyAlignment="1" applyProtection="1">
      <alignment horizontal="center"/>
    </xf>
    <xf numFmtId="49" fontId="6" fillId="6" borderId="34" xfId="2" applyNumberFormat="1" applyFont="1" applyFill="1" applyBorder="1"/>
    <xf numFmtId="6" fontId="6" fillId="6" borderId="34" xfId="1" applyNumberFormat="1" applyFont="1" applyFill="1" applyBorder="1" applyProtection="1"/>
    <xf numFmtId="6" fontId="7" fillId="6" borderId="31" xfId="1" applyNumberFormat="1" applyFont="1" applyFill="1" applyBorder="1" applyProtection="1"/>
    <xf numFmtId="0" fontId="3" fillId="0" borderId="26" xfId="2" applyFont="1" applyBorder="1" applyAlignment="1" applyProtection="1">
      <alignment horizontal="left"/>
    </xf>
    <xf numFmtId="0" fontId="7" fillId="0" borderId="26" xfId="2" applyNumberFormat="1" applyFont="1" applyBorder="1" applyAlignment="1" applyProtection="1">
      <alignment horizontal="center"/>
    </xf>
    <xf numFmtId="37" fontId="7" fillId="7" borderId="26" xfId="2" applyNumberFormat="1" applyFont="1" applyFill="1" applyBorder="1" applyAlignment="1" applyProtection="1"/>
    <xf numFmtId="37" fontId="7" fillId="7" borderId="26" xfId="2" applyNumberFormat="1" applyFont="1" applyFill="1" applyBorder="1" applyProtection="1"/>
    <xf numFmtId="49" fontId="6" fillId="0" borderId="32" xfId="2" applyNumberFormat="1" applyFont="1" applyBorder="1"/>
    <xf numFmtId="0" fontId="3" fillId="0" borderId="27" xfId="2" applyFont="1" applyBorder="1" applyAlignment="1" applyProtection="1">
      <alignment horizontal="left"/>
    </xf>
    <xf numFmtId="0" fontId="7" fillId="0" borderId="27" xfId="2" applyNumberFormat="1" applyFont="1" applyBorder="1" applyAlignment="1" applyProtection="1">
      <alignment horizontal="center"/>
    </xf>
    <xf numFmtId="0" fontId="3" fillId="0" borderId="35" xfId="2" applyFont="1" applyBorder="1" applyAlignment="1" applyProtection="1">
      <alignment horizontal="left"/>
    </xf>
    <xf numFmtId="0" fontId="6" fillId="5" borderId="36" xfId="2" applyNumberFormat="1" applyFont="1" applyFill="1" applyBorder="1" applyAlignment="1" applyProtection="1">
      <alignment horizontal="center"/>
    </xf>
    <xf numFmtId="0" fontId="6" fillId="5" borderId="0" xfId="2" applyNumberFormat="1" applyFont="1" applyFill="1" applyBorder="1" applyAlignment="1" applyProtection="1">
      <alignment horizontal="center"/>
    </xf>
    <xf numFmtId="0" fontId="3" fillId="0" borderId="6" xfId="2" applyFont="1" applyBorder="1" applyAlignment="1" applyProtection="1">
      <alignment horizontal="left"/>
    </xf>
    <xf numFmtId="0" fontId="3" fillId="0" borderId="32" xfId="2" applyFont="1" applyBorder="1" applyAlignment="1" applyProtection="1">
      <alignment horizontal="left"/>
    </xf>
    <xf numFmtId="6" fontId="6" fillId="6" borderId="34" xfId="1" applyNumberFormat="1" applyFont="1" applyFill="1" applyBorder="1"/>
    <xf numFmtId="0" fontId="6" fillId="0" borderId="35" xfId="2" applyNumberFormat="1" applyFont="1" applyBorder="1" applyAlignment="1" applyProtection="1">
      <alignment horizontal="center"/>
    </xf>
    <xf numFmtId="0" fontId="7" fillId="5" borderId="36" xfId="2" applyNumberFormat="1" applyFont="1" applyFill="1" applyBorder="1" applyAlignment="1" applyProtection="1">
      <alignment horizontal="center"/>
    </xf>
    <xf numFmtId="6" fontId="6" fillId="0" borderId="35" xfId="1" applyNumberFormat="1" applyFont="1" applyBorder="1" applyProtection="1"/>
    <xf numFmtId="6" fontId="7" fillId="0" borderId="36" xfId="1" applyNumberFormat="1" applyFont="1" applyBorder="1" applyProtection="1"/>
    <xf numFmtId="6" fontId="6" fillId="0" borderId="6" xfId="1" applyNumberFormat="1" applyFont="1" applyBorder="1" applyProtection="1"/>
    <xf numFmtId="6" fontId="6" fillId="0" borderId="6" xfId="1" applyNumberFormat="1" applyFont="1" applyBorder="1"/>
    <xf numFmtId="6" fontId="6" fillId="0" borderId="0" xfId="1" applyNumberFormat="1" applyFont="1" applyBorder="1"/>
    <xf numFmtId="6" fontId="6" fillId="0" borderId="32" xfId="1" applyNumberFormat="1" applyFont="1" applyBorder="1"/>
    <xf numFmtId="6" fontId="6" fillId="0" borderId="4" xfId="1" applyNumberFormat="1" applyFont="1" applyBorder="1"/>
    <xf numFmtId="6" fontId="6" fillId="0" borderId="5" xfId="1" applyNumberFormat="1" applyFont="1" applyBorder="1"/>
    <xf numFmtId="49" fontId="6" fillId="6" borderId="1" xfId="2" applyNumberFormat="1" applyFont="1" applyFill="1" applyBorder="1"/>
    <xf numFmtId="0" fontId="6" fillId="6" borderId="0" xfId="2" applyFont="1" applyFill="1" applyBorder="1" applyAlignment="1" applyProtection="1">
      <alignment horizontal="right"/>
    </xf>
    <xf numFmtId="0" fontId="6" fillId="6" borderId="0" xfId="2" applyFont="1" applyFill="1" applyBorder="1" applyAlignment="1" applyProtection="1">
      <alignment horizontal="center"/>
    </xf>
    <xf numFmtId="6" fontId="6" fillId="6" borderId="1" xfId="1" applyNumberFormat="1" applyFont="1" applyFill="1" applyBorder="1"/>
    <xf numFmtId="6" fontId="6" fillId="6" borderId="0" xfId="1" applyNumberFormat="1" applyFont="1" applyFill="1" applyBorder="1"/>
    <xf numFmtId="6" fontId="7" fillId="6" borderId="37" xfId="1" applyNumberFormat="1" applyFont="1" applyFill="1" applyBorder="1" applyProtection="1"/>
    <xf numFmtId="49" fontId="7" fillId="6" borderId="6" xfId="2" applyNumberFormat="1" applyFont="1" applyFill="1" applyBorder="1"/>
    <xf numFmtId="6" fontId="6" fillId="6" borderId="6" xfId="1" applyNumberFormat="1" applyFont="1" applyFill="1" applyBorder="1"/>
    <xf numFmtId="6" fontId="7" fillId="6" borderId="26" xfId="1" applyNumberFormat="1" applyFont="1" applyFill="1" applyBorder="1" applyProtection="1"/>
    <xf numFmtId="49" fontId="6" fillId="6" borderId="21" xfId="2" applyNumberFormat="1" applyFont="1" applyFill="1" applyBorder="1"/>
    <xf numFmtId="0" fontId="7" fillId="6" borderId="22" xfId="2" applyFont="1" applyFill="1" applyBorder="1" applyAlignment="1" applyProtection="1">
      <alignment horizontal="right"/>
    </xf>
    <xf numFmtId="0" fontId="6" fillId="6" borderId="22" xfId="2" applyFont="1" applyFill="1" applyBorder="1" applyAlignment="1" applyProtection="1">
      <alignment horizontal="right"/>
    </xf>
    <xf numFmtId="0" fontId="6" fillId="6" borderId="22" xfId="2" applyFont="1" applyFill="1" applyBorder="1" applyAlignment="1" applyProtection="1">
      <alignment horizontal="center"/>
    </xf>
    <xf numFmtId="6" fontId="6" fillId="6" borderId="21" xfId="1" applyNumberFormat="1" applyFont="1" applyFill="1" applyBorder="1"/>
    <xf numFmtId="6" fontId="6" fillId="6" borderId="22" xfId="1" applyNumberFormat="1" applyFont="1" applyFill="1" applyBorder="1"/>
    <xf numFmtId="6" fontId="7" fillId="6" borderId="38" xfId="1" applyNumberFormat="1" applyFont="1" applyFill="1" applyBorder="1"/>
    <xf numFmtId="49" fontId="6" fillId="0" borderId="0" xfId="2" applyNumberFormat="1" applyFont="1" applyBorder="1"/>
    <xf numFmtId="38" fontId="6" fillId="0" borderId="0" xfId="3" applyNumberFormat="1" applyFont="1" applyBorder="1"/>
    <xf numFmtId="38" fontId="7" fillId="0" borderId="0" xfId="3" applyNumberFormat="1" applyFont="1" applyBorder="1"/>
    <xf numFmtId="37" fontId="6" fillId="0" borderId="0" xfId="2" applyNumberFormat="1" applyFont="1" applyBorder="1" applyAlignment="1" applyProtection="1">
      <alignment horizontal="center"/>
    </xf>
    <xf numFmtId="0" fontId="6" fillId="0" borderId="26" xfId="2" applyFont="1" applyBorder="1" applyAlignment="1" applyProtection="1">
      <alignment horizontal="center"/>
    </xf>
    <xf numFmtId="0" fontId="6" fillId="6" borderId="0" xfId="2" applyFont="1" applyFill="1" applyBorder="1" applyAlignment="1" applyProtection="1">
      <alignment horizontal="left"/>
    </xf>
    <xf numFmtId="6" fontId="6" fillId="6" borderId="0" xfId="1" applyNumberFormat="1" applyFont="1" applyFill="1" applyBorder="1" applyProtection="1">
      <protection locked="0"/>
    </xf>
    <xf numFmtId="6" fontId="6" fillId="0" borderId="0" xfId="1" applyNumberFormat="1" applyFont="1" applyBorder="1" applyProtection="1">
      <protection locked="0"/>
    </xf>
    <xf numFmtId="49" fontId="6" fillId="6" borderId="6" xfId="2" applyNumberFormat="1" applyFont="1" applyFill="1" applyBorder="1"/>
    <xf numFmtId="38" fontId="6" fillId="7" borderId="0" xfId="3" applyNumberFormat="1" applyFont="1" applyFill="1" applyBorder="1" applyProtection="1"/>
    <xf numFmtId="37" fontId="6" fillId="7" borderId="0" xfId="2" applyNumberFormat="1" applyFont="1" applyFill="1" applyBorder="1" applyProtection="1"/>
    <xf numFmtId="6" fontId="6" fillId="0" borderId="4" xfId="1" applyNumberFormat="1" applyFont="1" applyBorder="1" applyProtection="1">
      <protection locked="0"/>
    </xf>
    <xf numFmtId="0" fontId="6" fillId="6" borderId="0" xfId="1" applyNumberFormat="1" applyFont="1" applyFill="1" applyBorder="1" applyProtection="1"/>
    <xf numFmtId="0" fontId="7" fillId="6" borderId="26" xfId="1" applyNumberFormat="1" applyFont="1" applyFill="1" applyBorder="1" applyProtection="1"/>
    <xf numFmtId="6" fontId="6" fillId="6" borderId="0" xfId="1" applyNumberFormat="1" applyFont="1" applyFill="1" applyBorder="1" applyProtection="1"/>
    <xf numFmtId="49" fontId="6" fillId="6" borderId="2" xfId="2" applyNumberFormat="1" applyFont="1" applyFill="1" applyBorder="1"/>
    <xf numFmtId="49" fontId="6" fillId="6" borderId="32" xfId="2" applyNumberFormat="1" applyFont="1" applyFill="1" applyBorder="1"/>
    <xf numFmtId="0" fontId="6" fillId="6" borderId="0" xfId="2" applyFont="1" applyFill="1"/>
    <xf numFmtId="0" fontId="6" fillId="6" borderId="4" xfId="2" applyFont="1" applyFill="1" applyBorder="1" applyAlignment="1" applyProtection="1">
      <alignment horizontal="left"/>
    </xf>
    <xf numFmtId="6" fontId="6" fillId="6" borderId="0" xfId="1" quotePrefix="1" applyNumberFormat="1" applyFont="1" applyFill="1" applyBorder="1" applyAlignment="1" applyProtection="1"/>
    <xf numFmtId="49" fontId="6" fillId="0" borderId="1" xfId="2" applyNumberFormat="1" applyFont="1" applyBorder="1"/>
    <xf numFmtId="0" fontId="6" fillId="0" borderId="2" xfId="2" applyFont="1" applyBorder="1" applyAlignment="1" applyProtection="1">
      <alignment horizontal="left"/>
    </xf>
    <xf numFmtId="0" fontId="19" fillId="0" borderId="0" xfId="2" applyFont="1" applyBorder="1"/>
    <xf numFmtId="0" fontId="6" fillId="0" borderId="2" xfId="2" applyFont="1" applyBorder="1" applyAlignment="1" applyProtection="1">
      <alignment horizontal="center"/>
    </xf>
    <xf numFmtId="38" fontId="6" fillId="0" borderId="2" xfId="3" applyNumberFormat="1" applyFont="1" applyBorder="1" applyProtection="1">
      <protection locked="0"/>
    </xf>
    <xf numFmtId="37" fontId="6" fillId="0" borderId="2" xfId="2" applyNumberFormat="1" applyFont="1" applyBorder="1" applyProtection="1"/>
    <xf numFmtId="37" fontId="7" fillId="0" borderId="37" xfId="2" applyNumberFormat="1" applyFont="1" applyBorder="1" applyProtection="1"/>
    <xf numFmtId="0" fontId="6" fillId="8" borderId="0" xfId="0" applyFont="1" applyFill="1" applyBorder="1" applyAlignment="1" applyProtection="1">
      <alignment horizontal="right"/>
      <protection locked="0"/>
    </xf>
    <xf numFmtId="0" fontId="20" fillId="8" borderId="0" xfId="0" applyFont="1" applyFill="1" applyBorder="1" applyProtection="1">
      <protection locked="0"/>
    </xf>
    <xf numFmtId="164" fontId="6" fillId="8" borderId="4" xfId="0" applyNumberFormat="1" applyFont="1" applyFill="1" applyBorder="1" applyProtection="1">
      <protection locked="0"/>
    </xf>
    <xf numFmtId="164" fontId="6" fillId="8" borderId="0" xfId="0" applyNumberFormat="1" applyFont="1" applyFill="1" applyBorder="1" applyProtection="1">
      <protection locked="0"/>
    </xf>
    <xf numFmtId="164" fontId="18" fillId="8" borderId="0" xfId="0" applyNumberFormat="1" applyFont="1" applyFill="1" applyAlignment="1" applyProtection="1">
      <alignment horizontal="right"/>
    </xf>
    <xf numFmtId="164" fontId="18" fillId="8" borderId="0" xfId="0" applyNumberFormat="1" applyFont="1" applyFill="1" applyProtection="1"/>
    <xf numFmtId="0" fontId="21" fillId="8" borderId="0" xfId="0" applyFont="1" applyFill="1" applyBorder="1" applyProtection="1">
      <protection locked="0"/>
    </xf>
    <xf numFmtId="0" fontId="6" fillId="4" borderId="0" xfId="2" applyFont="1" applyFill="1"/>
    <xf numFmtId="164" fontId="6" fillId="4" borderId="0" xfId="2" applyNumberFormat="1" applyFont="1" applyFill="1" applyAlignment="1">
      <alignment horizontal="right"/>
    </xf>
    <xf numFmtId="6" fontId="7" fillId="4" borderId="26" xfId="1" applyNumberFormat="1" applyFont="1" applyFill="1" applyBorder="1" applyAlignment="1">
      <alignment horizontal="right"/>
    </xf>
    <xf numFmtId="49" fontId="6" fillId="4" borderId="34" xfId="2" applyNumberFormat="1" applyFont="1" applyFill="1" applyBorder="1"/>
    <xf numFmtId="0" fontId="6" fillId="4" borderId="29" xfId="2" applyFont="1" applyFill="1" applyBorder="1" applyAlignment="1" applyProtection="1">
      <alignment horizontal="left"/>
    </xf>
    <xf numFmtId="0" fontId="6" fillId="4" borderId="29" xfId="2" applyFont="1" applyFill="1" applyBorder="1" applyAlignment="1" applyProtection="1">
      <alignment horizontal="center"/>
    </xf>
    <xf numFmtId="6" fontId="6" fillId="4" borderId="29" xfId="1" applyNumberFormat="1" applyFont="1" applyFill="1" applyBorder="1" applyAlignment="1">
      <alignment horizontal="right"/>
    </xf>
    <xf numFmtId="6" fontId="7" fillId="4" borderId="31" xfId="1" applyNumberFormat="1" applyFont="1" applyFill="1" applyBorder="1" applyAlignment="1" applyProtection="1">
      <alignment horizontal="right"/>
    </xf>
    <xf numFmtId="6" fontId="6" fillId="6" borderId="0" xfId="1" applyNumberFormat="1" applyFont="1" applyFill="1" applyBorder="1" applyAlignment="1" applyProtection="1">
      <alignment horizontal="right"/>
    </xf>
    <xf numFmtId="6" fontId="7" fillId="6" borderId="26" xfId="1" applyNumberFormat="1" applyFont="1" applyFill="1" applyBorder="1" applyAlignment="1" applyProtection="1">
      <alignment horizontal="right"/>
    </xf>
    <xf numFmtId="6" fontId="6" fillId="0" borderId="0" xfId="1" applyNumberFormat="1" applyFont="1" applyAlignment="1" applyProtection="1">
      <alignment horizontal="right"/>
    </xf>
    <xf numFmtId="6" fontId="7" fillId="0" borderId="26" xfId="1" applyNumberFormat="1" applyFont="1" applyBorder="1" applyAlignment="1" applyProtection="1">
      <alignment horizontal="right"/>
    </xf>
    <xf numFmtId="0" fontId="22" fillId="0" borderId="0" xfId="2" applyFont="1" applyBorder="1"/>
    <xf numFmtId="6" fontId="6" fillId="6" borderId="4" xfId="1" applyNumberFormat="1" applyFont="1" applyFill="1" applyBorder="1" applyAlignment="1" applyProtection="1">
      <alignment horizontal="right"/>
    </xf>
    <xf numFmtId="6" fontId="7" fillId="6" borderId="27" xfId="1" applyNumberFormat="1" applyFont="1" applyFill="1" applyBorder="1" applyAlignment="1" applyProtection="1">
      <alignment horizontal="right"/>
    </xf>
    <xf numFmtId="0" fontId="22" fillId="0" borderId="22" xfId="2" applyFont="1" applyBorder="1" applyAlignment="1" applyProtection="1">
      <alignment horizontal="left"/>
    </xf>
    <xf numFmtId="6" fontId="6" fillId="0" borderId="0" xfId="1" applyNumberFormat="1" applyFont="1" applyBorder="1" applyAlignment="1">
      <alignment horizontal="right"/>
    </xf>
    <xf numFmtId="6" fontId="6" fillId="0" borderId="0" xfId="1" applyNumberFormat="1" applyFont="1" applyBorder="1" applyAlignment="1" applyProtection="1">
      <alignment horizontal="right"/>
    </xf>
    <xf numFmtId="0" fontId="7" fillId="6" borderId="29" xfId="2" applyFont="1" applyFill="1" applyBorder="1" applyAlignment="1" applyProtection="1">
      <alignment horizontal="left"/>
    </xf>
    <xf numFmtId="0" fontId="7" fillId="6" borderId="29" xfId="2" applyFont="1" applyFill="1" applyBorder="1" applyAlignment="1" applyProtection="1">
      <alignment horizontal="center"/>
    </xf>
    <xf numFmtId="6" fontId="7" fillId="6" borderId="29" xfId="1" applyNumberFormat="1" applyFont="1" applyFill="1" applyBorder="1" applyAlignment="1" applyProtection="1">
      <alignment horizontal="right"/>
    </xf>
    <xf numFmtId="6" fontId="7" fillId="6" borderId="31" xfId="1" applyNumberFormat="1" applyFont="1" applyFill="1" applyBorder="1" applyAlignment="1" applyProtection="1">
      <alignment horizontal="right"/>
    </xf>
    <xf numFmtId="0" fontId="7" fillId="0" borderId="6" xfId="2" applyFont="1" applyBorder="1"/>
    <xf numFmtId="6" fontId="6" fillId="0" borderId="0" xfId="1" applyNumberFormat="1" applyFont="1" applyBorder="1" applyAlignment="1" applyProtection="1">
      <alignment horizontal="right"/>
      <protection locked="0"/>
    </xf>
    <xf numFmtId="6" fontId="7" fillId="0" borderId="12" xfId="1" applyNumberFormat="1" applyFont="1" applyBorder="1" applyAlignment="1" applyProtection="1">
      <alignment horizontal="right"/>
    </xf>
    <xf numFmtId="6" fontId="7" fillId="0" borderId="12" xfId="1" applyNumberFormat="1" applyFont="1" applyBorder="1" applyAlignment="1">
      <alignment horizontal="right"/>
    </xf>
    <xf numFmtId="0" fontId="2" fillId="0" borderId="0" xfId="2"/>
    <xf numFmtId="0" fontId="6" fillId="7" borderId="0" xfId="2" applyFont="1" applyFill="1" applyBorder="1" applyProtection="1"/>
    <xf numFmtId="0" fontId="6" fillId="7" borderId="12" xfId="2" applyFont="1" applyFill="1" applyBorder="1"/>
    <xf numFmtId="0" fontId="6" fillId="0" borderId="0" xfId="2" applyFont="1" applyBorder="1" applyProtection="1"/>
    <xf numFmtId="0" fontId="7" fillId="0" borderId="12" xfId="2" applyFont="1" applyBorder="1"/>
    <xf numFmtId="0" fontId="6" fillId="0" borderId="22" xfId="2" applyFont="1" applyBorder="1" applyAlignment="1">
      <alignment horizontal="right"/>
    </xf>
    <xf numFmtId="0" fontId="6" fillId="0" borderId="22" xfId="2" applyFont="1" applyBorder="1" applyAlignment="1">
      <alignment horizontal="center"/>
    </xf>
    <xf numFmtId="0" fontId="6" fillId="0" borderId="22" xfId="2" applyFont="1" applyBorder="1" applyProtection="1"/>
    <xf numFmtId="0" fontId="7" fillId="0" borderId="23" xfId="2" applyFont="1" applyBorder="1"/>
    <xf numFmtId="0" fontId="2" fillId="0" borderId="0" xfId="2" applyAlignment="1">
      <alignment horizontal="center"/>
    </xf>
    <xf numFmtId="0" fontId="8" fillId="0" borderId="0" xfId="2" applyFont="1" applyProtection="1">
      <protection locked="0"/>
    </xf>
    <xf numFmtId="0" fontId="8" fillId="0" borderId="0" xfId="2" applyFont="1"/>
    <xf numFmtId="0" fontId="2" fillId="0" borderId="0" xfId="2" applyProtection="1">
      <protection locked="0"/>
    </xf>
    <xf numFmtId="0" fontId="2" fillId="0" borderId="39" xfId="0" applyFont="1" applyBorder="1"/>
    <xf numFmtId="0" fontId="2" fillId="0" borderId="24" xfId="0" applyFont="1" applyBorder="1"/>
    <xf numFmtId="0" fontId="2" fillId="0" borderId="24" xfId="0" applyFont="1" applyBorder="1" applyAlignment="1">
      <alignment horizontal="center"/>
    </xf>
    <xf numFmtId="0" fontId="2" fillId="0" borderId="40" xfId="0" applyFont="1" applyBorder="1"/>
    <xf numFmtId="0" fontId="2" fillId="0" borderId="4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7" fontId="2" fillId="0" borderId="0" xfId="2" applyNumberFormat="1" applyFont="1" applyAlignment="1" applyProtection="1">
      <alignment horizontal="center"/>
    </xf>
    <xf numFmtId="0" fontId="2" fillId="0" borderId="0" xfId="2" applyFont="1" applyAlignment="1" applyProtection="1">
      <alignment horizontal="center"/>
    </xf>
    <xf numFmtId="0" fontId="2" fillId="0" borderId="42" xfId="2" applyFont="1" applyBorder="1" applyAlignment="1" applyProtection="1">
      <alignment horizontal="center"/>
    </xf>
    <xf numFmtId="0" fontId="2" fillId="0" borderId="41" xfId="2" applyFont="1" applyBorder="1" applyAlignment="1" applyProtection="1">
      <alignment horizontal="left"/>
    </xf>
    <xf numFmtId="0" fontId="2" fillId="0" borderId="0" xfId="2" applyFont="1" applyBorder="1" applyAlignment="1" applyProtection="1">
      <alignment horizontal="left"/>
    </xf>
    <xf numFmtId="0" fontId="2" fillId="0" borderId="0" xfId="2" applyFont="1" applyBorder="1" applyAlignment="1" applyProtection="1">
      <alignment horizontal="center"/>
    </xf>
    <xf numFmtId="37" fontId="2" fillId="0" borderId="0" xfId="2" quotePrefix="1" applyNumberFormat="1" applyFont="1" applyAlignment="1" applyProtection="1">
      <alignment horizontal="center"/>
    </xf>
    <xf numFmtId="37" fontId="2" fillId="0" borderId="42" xfId="2" quotePrefix="1" applyNumberFormat="1" applyFont="1" applyBorder="1" applyAlignment="1" applyProtection="1">
      <alignment horizontal="center"/>
    </xf>
    <xf numFmtId="49" fontId="12" fillId="0" borderId="43" xfId="2" applyNumberFormat="1" applyFont="1" applyBorder="1" applyAlignment="1" applyProtection="1">
      <alignment horizontal="left"/>
    </xf>
    <xf numFmtId="49" fontId="12" fillId="0" borderId="0" xfId="2" applyNumberFormat="1" applyFont="1" applyBorder="1" applyAlignment="1" applyProtection="1">
      <alignment horizontal="left"/>
    </xf>
    <xf numFmtId="49" fontId="12" fillId="0" borderId="0" xfId="2" applyNumberFormat="1" applyFont="1" applyBorder="1" applyAlignment="1" applyProtection="1">
      <alignment horizontal="center"/>
    </xf>
    <xf numFmtId="164" fontId="8" fillId="0" borderId="0" xfId="0" applyNumberFormat="1" applyFont="1"/>
    <xf numFmtId="164" fontId="23" fillId="0" borderId="42" xfId="0" applyNumberFormat="1" applyFont="1" applyBorder="1"/>
    <xf numFmtId="49" fontId="2" fillId="0" borderId="43" xfId="2" applyNumberFormat="1" applyFont="1" applyBorder="1" applyAlignment="1" applyProtection="1">
      <alignment horizontal="left"/>
    </xf>
    <xf numFmtId="49" fontId="2" fillId="0" borderId="0" xfId="2" applyNumberFormat="1" applyFont="1" applyBorder="1" applyAlignment="1" applyProtection="1">
      <alignment horizontal="left"/>
    </xf>
    <xf numFmtId="49" fontId="2" fillId="0" borderId="0" xfId="2" applyNumberFormat="1" applyFont="1" applyBorder="1" applyAlignment="1" applyProtection="1">
      <alignment horizontal="center"/>
    </xf>
    <xf numFmtId="164" fontId="8" fillId="0" borderId="4" xfId="0" applyNumberFormat="1" applyFont="1" applyBorder="1"/>
    <xf numFmtId="164" fontId="23" fillId="0" borderId="44" xfId="0" applyNumberFormat="1" applyFont="1" applyBorder="1"/>
    <xf numFmtId="49" fontId="2" fillId="7" borderId="43" xfId="2" applyNumberFormat="1" applyFont="1" applyFill="1" applyBorder="1" applyAlignment="1" applyProtection="1">
      <alignment horizontal="left"/>
    </xf>
    <xf numFmtId="49" fontId="2" fillId="7" borderId="0" xfId="2" applyNumberFormat="1" applyFont="1" applyFill="1" applyBorder="1" applyAlignment="1" applyProtection="1">
      <alignment horizontal="left"/>
    </xf>
    <xf numFmtId="49" fontId="2" fillId="7" borderId="0" xfId="2" applyNumberFormat="1" applyFont="1" applyFill="1" applyBorder="1" applyAlignment="1" applyProtection="1">
      <alignment horizontal="center"/>
    </xf>
    <xf numFmtId="164" fontId="8" fillId="7" borderId="0" xfId="0" applyNumberFormat="1" applyFont="1" applyFill="1" applyBorder="1"/>
    <xf numFmtId="164" fontId="23" fillId="7" borderId="42" xfId="0" applyNumberFormat="1" applyFont="1" applyFill="1" applyBorder="1"/>
    <xf numFmtId="49" fontId="2" fillId="0" borderId="41" xfId="2" applyNumberFormat="1" applyFont="1" applyBorder="1" applyAlignment="1" applyProtection="1">
      <alignment horizontal="left"/>
    </xf>
    <xf numFmtId="49" fontId="2" fillId="0" borderId="4" xfId="2" applyNumberFormat="1" applyFont="1" applyBorder="1" applyAlignment="1" applyProtection="1">
      <alignment horizontal="left"/>
    </xf>
    <xf numFmtId="49" fontId="2" fillId="0" borderId="4" xfId="2" applyNumberFormat="1" applyFont="1" applyBorder="1" applyAlignment="1" applyProtection="1">
      <alignment horizontal="center"/>
    </xf>
    <xf numFmtId="0" fontId="2" fillId="0" borderId="43" xfId="2" applyFont="1" applyBorder="1" applyAlignment="1" applyProtection="1">
      <alignment horizontal="left"/>
    </xf>
    <xf numFmtId="0" fontId="2" fillId="0" borderId="4" xfId="2" applyFont="1" applyBorder="1" applyAlignment="1" applyProtection="1">
      <alignment horizontal="left"/>
    </xf>
    <xf numFmtId="0" fontId="2" fillId="0" borderId="4" xfId="2" applyFont="1" applyBorder="1" applyAlignment="1" applyProtection="1">
      <alignment horizontal="center"/>
    </xf>
    <xf numFmtId="0" fontId="2" fillId="0" borderId="45" xfId="2" applyFont="1" applyBorder="1" applyAlignment="1" applyProtection="1">
      <alignment horizontal="left"/>
    </xf>
    <xf numFmtId="0" fontId="2" fillId="0" borderId="22" xfId="2" applyFont="1" applyBorder="1" applyAlignment="1" applyProtection="1">
      <alignment horizontal="left"/>
    </xf>
    <xf numFmtId="0" fontId="2" fillId="0" borderId="22" xfId="2" applyFont="1" applyBorder="1" applyAlignment="1" applyProtection="1">
      <alignment horizontal="center"/>
    </xf>
    <xf numFmtId="164" fontId="8" fillId="0" borderId="22" xfId="0" applyNumberFormat="1" applyFont="1" applyBorder="1"/>
    <xf numFmtId="164" fontId="8" fillId="0" borderId="23" xfId="0" applyNumberFormat="1" applyFont="1" applyBorder="1"/>
    <xf numFmtId="164" fontId="23" fillId="0" borderId="46" xfId="0" applyNumberFormat="1" applyFont="1" applyBorder="1"/>
    <xf numFmtId="0" fontId="24" fillId="0" borderId="0" xfId="2" applyFont="1" applyFill="1" applyBorder="1"/>
    <xf numFmtId="0" fontId="3" fillId="0" borderId="0" xfId="2" applyFont="1"/>
    <xf numFmtId="0" fontId="25" fillId="0" borderId="0" xfId="2" applyFont="1"/>
    <xf numFmtId="0" fontId="3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26" fillId="0" borderId="0" xfId="0" applyFont="1" applyFill="1" applyBorder="1"/>
    <xf numFmtId="0" fontId="26" fillId="0" borderId="0" xfId="0" applyNumberFormat="1" applyFont="1" applyFill="1" applyBorder="1"/>
    <xf numFmtId="9" fontId="27" fillId="0" borderId="0" xfId="2" applyNumberFormat="1" applyFont="1" applyFill="1" applyBorder="1" applyAlignment="1">
      <alignment horizontal="center"/>
    </xf>
    <xf numFmtId="10" fontId="27" fillId="0" borderId="0" xfId="2" applyNumberFormat="1" applyFont="1" applyBorder="1" applyAlignment="1">
      <alignment horizontal="center"/>
    </xf>
    <xf numFmtId="0" fontId="28" fillId="0" borderId="0" xfId="2" applyFont="1" applyFill="1" applyBorder="1"/>
    <xf numFmtId="0" fontId="28" fillId="0" borderId="0" xfId="2" applyFont="1"/>
    <xf numFmtId="9" fontId="8" fillId="0" borderId="0" xfId="2" applyNumberFormat="1" applyFont="1" applyAlignment="1">
      <alignment horizontal="center"/>
    </xf>
    <xf numFmtId="10" fontId="6" fillId="0" borderId="0" xfId="2" applyNumberFormat="1" applyFont="1" applyAlignment="1">
      <alignment horizontal="center"/>
    </xf>
    <xf numFmtId="0" fontId="29" fillId="0" borderId="0" xfId="2" applyFont="1"/>
    <xf numFmtId="0" fontId="29" fillId="0" borderId="0" xfId="2" applyFont="1" applyAlignment="1">
      <alignment horizontal="center"/>
    </xf>
    <xf numFmtId="0" fontId="29" fillId="0" borderId="0" xfId="2" applyFont="1" applyFill="1" applyBorder="1" applyAlignment="1">
      <alignment horizontal="center"/>
    </xf>
    <xf numFmtId="38" fontId="29" fillId="0" borderId="0" xfId="3" applyNumberFormat="1" applyFont="1" applyFill="1" applyBorder="1" applyProtection="1">
      <protection locked="0"/>
    </xf>
    <xf numFmtId="0" fontId="30" fillId="0" borderId="0" xfId="0" applyFont="1" applyFill="1" applyBorder="1"/>
    <xf numFmtId="9" fontId="31" fillId="0" borderId="0" xfId="0" applyNumberFormat="1" applyFont="1" applyFill="1" applyBorder="1"/>
    <xf numFmtId="10" fontId="29" fillId="0" borderId="0" xfId="2" applyNumberFormat="1" applyFont="1" applyFill="1" applyBorder="1"/>
    <xf numFmtId="0" fontId="29" fillId="0" borderId="0" xfId="2" applyFont="1" applyFill="1" applyBorder="1"/>
    <xf numFmtId="38" fontId="29" fillId="0" borderId="0" xfId="3" applyNumberFormat="1" applyFont="1" applyFill="1" applyBorder="1"/>
    <xf numFmtId="0" fontId="25" fillId="0" borderId="0" xfId="2" applyFont="1" applyFill="1" applyBorder="1"/>
    <xf numFmtId="9" fontId="0" fillId="0" borderId="0" xfId="5" applyFont="1"/>
    <xf numFmtId="0" fontId="3" fillId="0" borderId="0" xfId="2" applyFont="1" applyFill="1" applyBorder="1"/>
    <xf numFmtId="0" fontId="9" fillId="0" borderId="0" xfId="2" applyFont="1" applyFill="1" applyBorder="1"/>
    <xf numFmtId="0" fontId="3" fillId="0" borderId="0" xfId="2" applyFont="1" applyFill="1" applyBorder="1" applyAlignment="1">
      <alignment horizontal="center"/>
    </xf>
    <xf numFmtId="3" fontId="32" fillId="0" borderId="0" xfId="0" applyNumberFormat="1" applyFont="1" applyFill="1" applyBorder="1"/>
    <xf numFmtId="9" fontId="3" fillId="0" borderId="0" xfId="2" applyNumberFormat="1" applyFont="1" applyFill="1" applyBorder="1" applyAlignment="1">
      <alignment horizontal="center"/>
    </xf>
    <xf numFmtId="10" fontId="3" fillId="0" borderId="0" xfId="2" applyNumberFormat="1" applyFont="1" applyFill="1" applyBorder="1" applyAlignment="1">
      <alignment horizontal="center"/>
    </xf>
    <xf numFmtId="0" fontId="32" fillId="0" borderId="0" xfId="0" applyFont="1"/>
    <xf numFmtId="0" fontId="22" fillId="0" borderId="0" xfId="0" applyFont="1" applyFill="1" applyBorder="1"/>
    <xf numFmtId="9" fontId="26" fillId="0" borderId="0" xfId="0" applyNumberFormat="1" applyFont="1" applyFill="1" applyBorder="1"/>
    <xf numFmtId="0" fontId="8" fillId="0" borderId="0" xfId="2" applyFont="1" applyFill="1" applyBorder="1"/>
    <xf numFmtId="41" fontId="8" fillId="0" borderId="0" xfId="4" applyFont="1" applyFill="1" applyBorder="1"/>
    <xf numFmtId="10" fontId="8" fillId="0" borderId="0" xfId="2" applyNumberFormat="1" applyFont="1" applyFill="1" applyBorder="1"/>
    <xf numFmtId="0" fontId="2" fillId="0" borderId="0" xfId="2" applyFont="1" applyFill="1" applyBorder="1"/>
    <xf numFmtId="0" fontId="2" fillId="0" borderId="0" xfId="2" applyFont="1" applyAlignment="1">
      <alignment horizontal="center"/>
    </xf>
    <xf numFmtId="41" fontId="8" fillId="0" borderId="0" xfId="4" applyFont="1"/>
    <xf numFmtId="10" fontId="8" fillId="0" borderId="0" xfId="2" applyNumberFormat="1" applyFont="1"/>
    <xf numFmtId="41" fontId="29" fillId="0" borderId="0" xfId="4" applyFont="1" applyFill="1" applyBorder="1"/>
    <xf numFmtId="0" fontId="25" fillId="0" borderId="0" xfId="2" applyFont="1" applyFill="1" applyBorder="1" applyAlignment="1">
      <alignment horizontal="center"/>
    </xf>
    <xf numFmtId="0" fontId="25" fillId="0" borderId="0" xfId="2" applyFont="1" applyAlignment="1">
      <alignment horizontal="center"/>
    </xf>
    <xf numFmtId="10" fontId="3" fillId="0" borderId="0" xfId="2" applyNumberFormat="1" applyFont="1" applyBorder="1" applyProtection="1"/>
    <xf numFmtId="10" fontId="3" fillId="0" borderId="0" xfId="2" applyNumberFormat="1" applyFont="1" applyBorder="1" applyProtection="1">
      <protection locked="0"/>
    </xf>
    <xf numFmtId="37" fontId="18" fillId="7" borderId="6" xfId="2" applyNumberFormat="1" applyFont="1" applyFill="1" applyBorder="1" applyAlignment="1" applyProtection="1">
      <alignment horizontal="center"/>
    </xf>
    <xf numFmtId="37" fontId="18" fillId="7" borderId="0" xfId="2" applyNumberFormat="1" applyFont="1" applyFill="1" applyBorder="1" applyAlignment="1" applyProtection="1">
      <alignment horizontal="center"/>
    </xf>
    <xf numFmtId="37" fontId="18" fillId="7" borderId="12" xfId="2" applyNumberFormat="1" applyFont="1" applyFill="1" applyBorder="1" applyAlignment="1" applyProtection="1">
      <alignment horizontal="center"/>
    </xf>
  </cellXfs>
  <cellStyles count="6">
    <cellStyle name="Comma [0]_NsftoNIH" xfId="4"/>
    <cellStyle name="Comma_NsftoNIH" xfId="3"/>
    <cellStyle name="Currency" xfId="1" builtinId="4"/>
    <cellStyle name="Normal" xfId="0" builtinId="0"/>
    <cellStyle name="Normal_NsftoNIH" xfId="2"/>
    <cellStyle name="Percent" xfId="5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38100</xdr:colOff>
      <xdr:row>13</xdr:row>
      <xdr:rowOff>76200</xdr:rowOff>
    </xdr:from>
    <xdr:to>
      <xdr:col>14</xdr:col>
      <xdr:colOff>592589</xdr:colOff>
      <xdr:row>16</xdr:row>
      <xdr:rowOff>123825</xdr:rowOff>
    </xdr:to>
    <xdr:sp macro="" textlink="">
      <xdr:nvSpPr>
        <xdr:cNvPr id="2" name="Down Arrow Callout 2">
          <a:extLst>
            <a:ext uri="{FF2B5EF4-FFF2-40B4-BE49-F238E27FC236}">
              <a16:creationId xmlns:a16="http://schemas.microsoft.com/office/drawing/2014/main" id="{FDD1EA14-DD26-4F44-BA07-46396850CCFC}"/>
            </a:ext>
          </a:extLst>
        </xdr:cNvPr>
        <xdr:cNvSpPr/>
      </xdr:nvSpPr>
      <xdr:spPr>
        <a:xfrm>
          <a:off x="9639300" y="2733675"/>
          <a:ext cx="1678439" cy="666750"/>
        </a:xfrm>
        <a:prstGeom prst="downArrowCallou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n-US"/>
        </a:p>
      </xdr:txBody>
    </xdr:sp>
    <xdr:clientData/>
  </xdr:twoCellAnchor>
  <xdr:twoCellAnchor editAs="oneCell">
    <xdr:from>
      <xdr:col>12</xdr:col>
      <xdr:colOff>28575</xdr:colOff>
      <xdr:row>13</xdr:row>
      <xdr:rowOff>133350</xdr:rowOff>
    </xdr:from>
    <xdr:to>
      <xdr:col>14</xdr:col>
      <xdr:colOff>733425</xdr:colOff>
      <xdr:row>15</xdr:row>
      <xdr:rowOff>76200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2A94B3F3-D33D-4BB8-8C73-4B7BB9528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2790825"/>
          <a:ext cx="16764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104774</xdr:colOff>
      <xdr:row>13</xdr:row>
      <xdr:rowOff>190500</xdr:rowOff>
    </xdr:from>
    <xdr:to>
      <xdr:col>17</xdr:col>
      <xdr:colOff>588690</xdr:colOff>
      <xdr:row>21</xdr:row>
      <xdr:rowOff>49550</xdr:rowOff>
    </xdr:to>
    <xdr:sp macro="" textlink="">
      <xdr:nvSpPr>
        <xdr:cNvPr id="4" name="Left Arrow Callout 4">
          <a:extLst>
            <a:ext uri="{FF2B5EF4-FFF2-40B4-BE49-F238E27FC236}">
              <a16:creationId xmlns:a16="http://schemas.microsoft.com/office/drawing/2014/main" id="{93BB3CE8-94AF-4F83-BBD4-FC387F5C6094}"/>
            </a:ext>
          </a:extLst>
        </xdr:cNvPr>
        <xdr:cNvSpPr/>
      </xdr:nvSpPr>
      <xdr:spPr>
        <a:xfrm>
          <a:off x="11772899" y="2847975"/>
          <a:ext cx="2055541" cy="1487825"/>
        </a:xfrm>
        <a:prstGeom prst="leftArrowCallout">
          <a:avLst/>
        </a:prstGeom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900"/>
            </a:lnSpc>
          </a:pPr>
          <a:r>
            <a:rPr lang="en-US" sz="1100"/>
            <a:t>Faculty:</a:t>
          </a:r>
        </a:p>
        <a:p>
          <a:pPr algn="l">
            <a:lnSpc>
              <a:spcPts val="1100"/>
            </a:lnSpc>
          </a:pPr>
          <a:r>
            <a:rPr lang="en-US" sz="1100"/>
            <a:t>Enter</a:t>
          </a:r>
          <a:r>
            <a:rPr lang="en-US" sz="1100" baseline="0"/>
            <a:t> either Calendar, Academic or Summer in the appropriate section</a:t>
          </a:r>
        </a:p>
        <a:p>
          <a:pPr algn="l">
            <a:lnSpc>
              <a:spcPts val="1100"/>
            </a:lnSpc>
          </a:pPr>
          <a:endParaRPr lang="en-US" sz="1100" baseline="0"/>
        </a:p>
        <a:p>
          <a:pPr algn="l">
            <a:lnSpc>
              <a:spcPts val="1100"/>
            </a:lnSpc>
          </a:pPr>
          <a:r>
            <a:rPr lang="en-US" sz="1100" baseline="0"/>
            <a:t>All other personnel and students use Calendar</a:t>
          </a:r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BudgetCalculationWorksheet%20Interactive%20FY%2019-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 1"/>
    </sheetNames>
    <sheetDataSet>
      <sheetData sheetId="0">
        <row r="19">
          <cell r="Q19" t="str">
            <v>Cal12</v>
          </cell>
        </row>
        <row r="20">
          <cell r="Q20" t="str">
            <v>Acad9</v>
          </cell>
        </row>
        <row r="21">
          <cell r="Q21" t="str">
            <v>Sum3</v>
          </cell>
        </row>
        <row r="153">
          <cell r="I153">
            <v>1</v>
          </cell>
        </row>
        <row r="154">
          <cell r="I154">
            <v>0.75</v>
          </cell>
        </row>
        <row r="155">
          <cell r="I155">
            <v>0.5</v>
          </cell>
        </row>
        <row r="156">
          <cell r="I156">
            <v>0.25</v>
          </cell>
        </row>
        <row r="157">
          <cell r="I15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225"/>
  <sheetViews>
    <sheetView tabSelected="1" workbookViewId="0">
      <selection activeCell="N9" sqref="N9"/>
    </sheetView>
  </sheetViews>
  <sheetFormatPr defaultColWidth="10.33203125" defaultRowHeight="15.6" x14ac:dyDescent="0.3"/>
  <cols>
    <col min="1" max="1" width="4" style="7" customWidth="1"/>
    <col min="2" max="2" width="27.5546875" style="240" customWidth="1"/>
    <col min="3" max="3" width="16.33203125" style="240" customWidth="1"/>
    <col min="4" max="4" width="8.33203125" style="288" customWidth="1"/>
    <col min="5" max="5" width="9.33203125" style="288" customWidth="1"/>
    <col min="6" max="6" width="6.33203125" style="288" customWidth="1"/>
    <col min="7" max="7" width="12.109375" style="240" customWidth="1"/>
    <col min="8" max="8" width="10.33203125" style="240"/>
    <col min="9" max="9" width="11" style="240" customWidth="1"/>
    <col min="10" max="10" width="11.6640625" style="240" customWidth="1"/>
    <col min="11" max="11" width="11.109375" style="240" customWidth="1"/>
    <col min="12" max="12" width="16" style="240" customWidth="1"/>
    <col min="13" max="13" width="2.33203125" style="7" customWidth="1"/>
    <col min="14" max="14" width="14.5546875" style="5" customWidth="1"/>
    <col min="15" max="15" width="14.109375" style="6" customWidth="1"/>
    <col min="16" max="16" width="12" style="5" customWidth="1"/>
    <col min="17" max="17" width="11.5546875" style="5" customWidth="1"/>
    <col min="18" max="20" width="10.33203125" style="7"/>
    <col min="21" max="21" width="11.6640625" style="7" customWidth="1"/>
    <col min="22" max="16384" width="10.33203125" style="7"/>
  </cols>
  <sheetData>
    <row r="1" spans="1:43" x14ac:dyDescent="0.3">
      <c r="A1" s="1" t="s">
        <v>0</v>
      </c>
      <c r="B1" s="2"/>
      <c r="C1" s="2"/>
      <c r="D1" s="3"/>
      <c r="E1" s="3"/>
      <c r="F1" s="3"/>
      <c r="G1" s="2"/>
      <c r="H1" s="2"/>
      <c r="I1" s="2"/>
      <c r="J1" s="2"/>
      <c r="K1" s="2"/>
      <c r="L1" s="4"/>
      <c r="M1" s="5"/>
    </row>
    <row r="2" spans="1:43" ht="16.2" thickBot="1" x14ac:dyDescent="0.35">
      <c r="A2" s="8" t="s">
        <v>1</v>
      </c>
      <c r="B2" s="9"/>
      <c r="C2" s="10"/>
      <c r="D2" s="11"/>
      <c r="E2" s="11"/>
      <c r="F2" s="11"/>
      <c r="G2" s="11"/>
      <c r="H2" s="12"/>
      <c r="I2" s="13" t="s">
        <v>2</v>
      </c>
      <c r="J2" s="14">
        <v>44743</v>
      </c>
      <c r="K2" s="9" t="s">
        <v>3</v>
      </c>
      <c r="L2" s="15">
        <v>45900</v>
      </c>
      <c r="M2" s="5"/>
      <c r="O2" s="5"/>
      <c r="P2" s="16"/>
    </row>
    <row r="3" spans="1:43" ht="16.2" thickTop="1" x14ac:dyDescent="0.3">
      <c r="A3" s="17"/>
      <c r="B3" s="11"/>
      <c r="C3" s="11"/>
      <c r="D3" s="18"/>
      <c r="E3" s="18"/>
      <c r="F3" s="18"/>
      <c r="G3" s="19" t="s">
        <v>4</v>
      </c>
      <c r="H3" s="19" t="s">
        <v>5</v>
      </c>
      <c r="I3" s="19" t="s">
        <v>6</v>
      </c>
      <c r="J3" s="19" t="s">
        <v>7</v>
      </c>
      <c r="K3" s="19" t="s">
        <v>8</v>
      </c>
      <c r="L3" s="20" t="s">
        <v>9</v>
      </c>
      <c r="M3" s="21"/>
      <c r="N3" s="22"/>
      <c r="O3" s="23"/>
      <c r="P3" s="24"/>
      <c r="Q3" s="25"/>
    </row>
    <row r="4" spans="1:43" x14ac:dyDescent="0.3">
      <c r="A4" s="17"/>
      <c r="B4" s="26" t="s">
        <v>10</v>
      </c>
      <c r="C4" s="26"/>
      <c r="D4" s="27"/>
      <c r="E4" s="27"/>
      <c r="F4" s="27"/>
      <c r="G4" s="28">
        <f>IFERROR(VLOOKUP((YEAR($J$2)-IF(MONTH($J$2)&lt;=6,1,0))&amp;"-"&amp;$B$4,BenefitRates!A:B,2,FALSE),0)</f>
        <v>0.4</v>
      </c>
      <c r="H4" s="28">
        <f>IFERROR(VLOOKUP((YEAR($J$2)+1 -IF(MONTH($J$2)&lt;=6,1,0))&amp;"-"&amp;$B$4,BenefitRates!A:B,2,FALSE),0)</f>
        <v>0.41499999999999998</v>
      </c>
      <c r="I4" s="28">
        <f>IFERROR(VLOOKUP((YEAR($J$2)+2-IF(MONTH($J$2)&lt;=6,1,0))&amp;"-"&amp;$B$4,BenefitRates!A:B,2,FALSE),0)</f>
        <v>0.41499999999999998</v>
      </c>
      <c r="J4" s="28">
        <f>IFERROR(VLOOKUP((YEAR($J$2)+2 -IF(MONTH($J$2)&lt;=6,1,0))&amp;"-"&amp;$B$4,BenefitRates!A:B,2,FALSE),0)</f>
        <v>0.41499999999999998</v>
      </c>
      <c r="K4" s="28">
        <f>IFERROR(VLOOKUP((YEAR($J$2)+2 -IF(MONTH($J$2)&lt;=6,1,0))&amp;"-"&amp;$B$4,BenefitRates!A:B,2,FALSE),0)</f>
        <v>0.41499999999999998</v>
      </c>
      <c r="L4" s="29" t="s">
        <v>9</v>
      </c>
      <c r="M4" s="21"/>
      <c r="N4" s="30" t="s">
        <v>11</v>
      </c>
      <c r="O4" s="31"/>
      <c r="P4" s="32"/>
      <c r="Q4" s="33"/>
    </row>
    <row r="5" spans="1:43" x14ac:dyDescent="0.3">
      <c r="A5" s="17"/>
      <c r="B5" s="26" t="s">
        <v>12</v>
      </c>
      <c r="C5" s="26"/>
      <c r="D5" s="27"/>
      <c r="E5" s="27"/>
      <c r="F5" s="27"/>
      <c r="G5" s="28">
        <f>IFERROR(VLOOKUP((YEAR($J$2)-IF(MONTH($J$2)&lt;=6,1,0))&amp;"-"&amp;$B$5,BenefitRates!A:B,2,FALSE),0)</f>
        <v>0.63719999999999999</v>
      </c>
      <c r="H5" s="28">
        <f>IFERROR(VLOOKUP((YEAR($J$2)+1-IF(MONTH($J$2)&lt;=6,1,0))&amp;"-"&amp;$B$5,BenefitRates!A:B,2,FALSE),0)</f>
        <v>0.63719999999999999</v>
      </c>
      <c r="I5" s="28">
        <f>IFERROR(VLOOKUP((YEAR($J$2)+2-IF(MONTH($J$2)&lt;=6,1,0))&amp;"-"&amp;$B$5,BenefitRates!A:B,2,FALSE),0)</f>
        <v>0.63719999999999999</v>
      </c>
      <c r="J5" s="28">
        <f>IFERROR(VLOOKUP((YEAR($J$2)+2-IF(MONTH($J$2)&lt;=6,1,0))&amp;"-"&amp;$B$5,BenefitRates!A:B,2,FALSE),0)</f>
        <v>0.63719999999999999</v>
      </c>
      <c r="K5" s="28">
        <f>IFERROR(VLOOKUP((YEAR($J$2)+2-IF(MONTH($J$2)&lt;=6,1,0))&amp;"-"&amp;$B$5,BenefitRates!A:B,2,FALSE),0)</f>
        <v>0.63719999999999999</v>
      </c>
      <c r="L5" s="34"/>
      <c r="M5" s="21"/>
      <c r="N5" s="30" t="s">
        <v>13</v>
      </c>
      <c r="O5" s="31"/>
      <c r="P5" s="31"/>
      <c r="Q5" s="33"/>
    </row>
    <row r="6" spans="1:43" x14ac:dyDescent="0.3">
      <c r="A6" s="17"/>
      <c r="B6" s="26" t="s">
        <v>14</v>
      </c>
      <c r="C6" s="26"/>
      <c r="D6" s="27"/>
      <c r="E6" s="27"/>
      <c r="F6" s="27"/>
      <c r="G6" s="28">
        <f>IFERROR(VLOOKUP((YEAR($J$2)-IF(MONTH($J$2)&lt;=6,1,0))&amp;"-"&amp;$B$6,BenefitRates!A:B,2,FALSE),0)</f>
        <v>0.13</v>
      </c>
      <c r="H6" s="28">
        <f>IFERROR(VLOOKUP((YEAR($J$2)+1-IF(MONTH($J$2)&lt;=6,1,0))&amp;"-"&amp;$B$6,BenefitRates!A:B,2,FALSE),0)</f>
        <v>0.13</v>
      </c>
      <c r="I6" s="28">
        <f>IFERROR(VLOOKUP((YEAR($J$2)+2-IF(MONTH($J$2)&lt;=6,1,0))&amp;"-"&amp;$B$6,BenefitRates!A:B,2,FALSE),0)</f>
        <v>0.13</v>
      </c>
      <c r="J6" s="28">
        <f>IFERROR(VLOOKUP((YEAR($J$2)+2-IF(MONTH($J$2)&lt;=6,1,0))&amp;"-"&amp;$B$6,BenefitRates!A:B,2,FALSE),0)</f>
        <v>0.13</v>
      </c>
      <c r="K6" s="28">
        <f>IFERROR(VLOOKUP((YEAR($J$2)+2-IF(MONTH($J$2)&lt;=6,1,0))&amp;"-"&amp;$B$6,BenefitRates!A:B,2,FALSE),0)</f>
        <v>0.13</v>
      </c>
      <c r="L6" s="34" t="s">
        <v>9</v>
      </c>
      <c r="M6" s="5"/>
      <c r="N6" s="30" t="s">
        <v>15</v>
      </c>
      <c r="O6" s="31"/>
      <c r="P6" s="31"/>
      <c r="Q6" s="33"/>
    </row>
    <row r="7" spans="1:43" x14ac:dyDescent="0.3">
      <c r="A7" s="17"/>
      <c r="B7" s="26" t="s">
        <v>16</v>
      </c>
      <c r="C7" s="26"/>
      <c r="D7" s="27"/>
      <c r="E7" s="27"/>
      <c r="F7" s="27"/>
      <c r="G7" s="28">
        <f>IFERROR(VLOOKUP((YEAR($J$2)-IF(MONTH($J$2)&lt;=6,1,0))&amp;"-"&amp;$B$7,BenefitRates!A:B,2,FALSE),0)</f>
        <v>0.06</v>
      </c>
      <c r="H7" s="28">
        <f>IFERROR(VLOOKUP((YEAR($J$2)+1-IF(MONTH($J$2)&lt;=6,1,0))&amp;"-"&amp;$B$7,BenefitRates!A:B,2,FALSE),0)</f>
        <v>0.06</v>
      </c>
      <c r="I7" s="28">
        <f>IFERROR(VLOOKUP((YEAR($J$2)+2-IF(MONTH($J$2)&lt;=6,1,0))&amp;"-"&amp;$B$7,BenefitRates!A:B,2,FALSE),0)</f>
        <v>0.06</v>
      </c>
      <c r="J7" s="28">
        <f>IFERROR(VLOOKUP((YEAR($J$2)+2-IF(MONTH($J$2)&lt;=6,1,0))&amp;"-"&amp;$B$7,BenefitRates!A:B,2,FALSE),0)</f>
        <v>0.06</v>
      </c>
      <c r="K7" s="28">
        <f>IFERROR(VLOOKUP((YEAR($J$2)+2-IF(MONTH($J$2)&lt;=6,1,0))&amp;"-"&amp;$B$7,BenefitRates!A:B,2,FALSE),0)</f>
        <v>0.06</v>
      </c>
      <c r="L7" s="34" t="s">
        <v>9</v>
      </c>
      <c r="M7" s="5"/>
      <c r="N7" s="30" t="s">
        <v>17</v>
      </c>
      <c r="O7" s="31"/>
      <c r="P7" s="31"/>
      <c r="Q7" s="33"/>
    </row>
    <row r="8" spans="1:43" x14ac:dyDescent="0.3">
      <c r="A8" s="17"/>
      <c r="B8" s="26" t="s">
        <v>18</v>
      </c>
      <c r="C8" s="26"/>
      <c r="D8" s="27"/>
      <c r="E8" s="27"/>
      <c r="F8" s="27"/>
      <c r="G8" s="28">
        <f>IFERROR(VLOOKUP((YEAR($J$2)-IF(MONTH($J$2)&lt;=6,1,0))&amp;"-"&amp;$B$8,BenefitRates!A:B,2,FALSE),0)</f>
        <v>0.14000000000000001</v>
      </c>
      <c r="H8" s="28">
        <f>IFERROR(VLOOKUP((YEAR($J$2)+1-IF(MONTH($J$2)&lt;=6,1,0))&amp;"-"&amp;$B$8,BenefitRates!A:B,2,FALSE),0)</f>
        <v>0.14000000000000001</v>
      </c>
      <c r="I8" s="28">
        <f>IFERROR(VLOOKUP((YEAR($J$2)+2-IF(MONTH($J$2)&lt;=6,1,0))&amp;"-"&amp;$B$8,BenefitRates!A:B,2,FALSE),0)</f>
        <v>0.14000000000000001</v>
      </c>
      <c r="J8" s="28">
        <f>IFERROR(VLOOKUP((YEAR($J$2)+2-IF(MONTH($J$2)&lt;=6,1,0))&amp;"-"&amp;$B$8,BenefitRates!A:B,2,FALSE),0)</f>
        <v>0.14000000000000001</v>
      </c>
      <c r="K8" s="28">
        <f>IFERROR(VLOOKUP((YEAR($J$2)+2-IF(MONTH($J$2)&lt;=6,1,0))&amp;"-"&amp;$B$8,BenefitRates!A:B,2,FALSE),0)</f>
        <v>0.14000000000000001</v>
      </c>
      <c r="L8" s="34"/>
      <c r="M8" s="5"/>
      <c r="N8" s="35" t="s">
        <v>19</v>
      </c>
      <c r="O8" s="31"/>
      <c r="P8" s="31"/>
      <c r="Q8" s="33"/>
    </row>
    <row r="9" spans="1:43" ht="18" customHeight="1" thickBot="1" x14ac:dyDescent="0.35">
      <c r="A9" s="17"/>
      <c r="B9" s="36" t="s">
        <v>20</v>
      </c>
      <c r="C9" s="36"/>
      <c r="D9" s="37"/>
      <c r="E9" s="37"/>
      <c r="F9" s="37"/>
      <c r="G9" s="28">
        <f>IFERROR(VLOOKUP((YEAR($J$2)-IF(MONTH($J$2)&lt;=6,1,0))&amp;"-"&amp;$B$9,BenefitRates!A:B,2,FALSE),0)</f>
        <v>0.23</v>
      </c>
      <c r="H9" s="28">
        <f>IFERROR(VLOOKUP((YEAR($J$2)+1-IF(MONTH($J$2)&lt;=6,1,0))&amp;"-"&amp;$B$9,BenefitRates!A:B,2,FALSE),0)</f>
        <v>0.26</v>
      </c>
      <c r="I9" s="28">
        <f>IFERROR(VLOOKUP((YEAR($J$2)+2-IF(MONTH($J$2)&lt;=6,1,0))&amp;"-"&amp;$B$9,BenefitRates!A:B,2,FALSE),0)</f>
        <v>0.26</v>
      </c>
      <c r="J9" s="28">
        <f>IFERROR(VLOOKUP((YEAR($J$2)+2-IF(MONTH($J$2)&lt;=6,1,0))&amp;"-"&amp;$B$9,BenefitRates!A:B,2,FALSE),0)</f>
        <v>0.26</v>
      </c>
      <c r="K9" s="28">
        <f>IFERROR(VLOOKUP((YEAR($J$2)+2-IF(MONTH($J$2)&lt;=6,1,0))&amp;"-"&amp;$B$9,BenefitRates!A:B,2,FALSE),0)</f>
        <v>0.26</v>
      </c>
      <c r="L9" s="38"/>
      <c r="M9" s="5"/>
      <c r="N9" s="39" t="s">
        <v>216</v>
      </c>
      <c r="O9" s="40"/>
      <c r="P9" s="40"/>
      <c r="Q9" s="41"/>
    </row>
    <row r="10" spans="1:43" ht="15.75" customHeight="1" x14ac:dyDescent="0.3">
      <c r="A10" s="17"/>
      <c r="B10" s="42" t="s">
        <v>21</v>
      </c>
      <c r="C10" s="42"/>
      <c r="D10" s="27"/>
      <c r="E10" s="27"/>
      <c r="F10" s="27"/>
      <c r="G10" s="43" t="s">
        <v>22</v>
      </c>
      <c r="H10" s="44">
        <v>0</v>
      </c>
      <c r="I10" s="28">
        <f t="shared" ref="I10:K11" si="0">H10</f>
        <v>0</v>
      </c>
      <c r="J10" s="28">
        <f t="shared" si="0"/>
        <v>0</v>
      </c>
      <c r="K10" s="28">
        <f t="shared" si="0"/>
        <v>0</v>
      </c>
      <c r="L10" s="45"/>
      <c r="M10" s="5"/>
      <c r="N10" s="26" t="s">
        <v>23</v>
      </c>
      <c r="O10" s="7"/>
      <c r="P10" s="46"/>
    </row>
    <row r="11" spans="1:43" x14ac:dyDescent="0.3">
      <c r="A11" s="17"/>
      <c r="B11" s="42" t="s">
        <v>24</v>
      </c>
      <c r="C11" s="42"/>
      <c r="D11" s="27"/>
      <c r="E11" s="27"/>
      <c r="F11" s="27"/>
      <c r="G11" s="43" t="s">
        <v>22</v>
      </c>
      <c r="H11" s="44">
        <v>0</v>
      </c>
      <c r="I11" s="28">
        <f t="shared" si="0"/>
        <v>0</v>
      </c>
      <c r="J11" s="28">
        <f t="shared" si="0"/>
        <v>0</v>
      </c>
      <c r="K11" s="28">
        <f t="shared" si="0"/>
        <v>0</v>
      </c>
      <c r="L11" s="45"/>
      <c r="M11" s="5"/>
      <c r="N11" s="26" t="s">
        <v>25</v>
      </c>
      <c r="O11" s="7"/>
    </row>
    <row r="12" spans="1:43" ht="15.75" customHeight="1" x14ac:dyDescent="0.3">
      <c r="A12" s="17"/>
      <c r="B12" s="47"/>
      <c r="C12" s="47"/>
      <c r="D12" s="48"/>
      <c r="E12" s="48"/>
      <c r="F12" s="48"/>
      <c r="G12" s="28"/>
      <c r="H12" s="28"/>
      <c r="I12" s="28"/>
      <c r="J12" s="28"/>
      <c r="K12" s="28"/>
      <c r="L12" s="49"/>
      <c r="M12" s="5"/>
      <c r="N12" s="50"/>
      <c r="O12" s="50"/>
      <c r="P12" s="50"/>
      <c r="Q12" s="50"/>
    </row>
    <row r="13" spans="1:43" ht="16.5" customHeight="1" thickBot="1" x14ac:dyDescent="0.35">
      <c r="A13" s="17"/>
      <c r="B13" s="26" t="s">
        <v>26</v>
      </c>
      <c r="C13" s="51">
        <v>1</v>
      </c>
      <c r="D13" s="27"/>
      <c r="E13" s="27" t="s">
        <v>27</v>
      </c>
      <c r="F13" s="27"/>
      <c r="G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H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I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J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K13" s="28">
        <f>IF(NOT(ISBLANK(G14)),G14,IF(NOT(ISNA(VLOOKUP((YEAR($J$2)+COLUMN()-COLUMN($G$7)+IF(MONTH($J$2)&lt;=6,-1,0))&amp;"-"&amp;$C$13*100,IDCLookupTable!A:D,4,FALSE))),VLOOKUP((YEAR($J$2)+COLUMN()-COLUMN($G$7)+IF(MONTH($J$2)&lt;=6,-1,0))&amp;"-"&amp;$C$13*100,IDCLookupTable!A:D,4,FALSE),""))</f>
        <v>0.59499999999999997</v>
      </c>
      <c r="L13" s="49"/>
      <c r="M13" s="5"/>
      <c r="N13" s="308"/>
      <c r="O13" s="309"/>
      <c r="P13" s="308"/>
      <c r="Q13" s="310"/>
      <c r="R13" s="286"/>
      <c r="S13" s="311"/>
      <c r="T13" s="286"/>
      <c r="U13" s="286"/>
      <c r="V13" s="286"/>
      <c r="W13" s="286"/>
      <c r="X13" s="286"/>
      <c r="Y13" s="286"/>
      <c r="Z13" s="286"/>
      <c r="AA13" s="286"/>
      <c r="AB13" s="286"/>
      <c r="AC13" s="286"/>
      <c r="AD13" s="286"/>
      <c r="AE13" s="286"/>
      <c r="AF13" s="286"/>
      <c r="AG13" s="286"/>
      <c r="AH13" s="286"/>
      <c r="AI13" s="286"/>
      <c r="AJ13" s="286"/>
      <c r="AK13" s="286"/>
      <c r="AL13" s="286"/>
      <c r="AM13" s="286"/>
      <c r="AN13" s="286"/>
      <c r="AO13" s="286"/>
      <c r="AP13" s="286"/>
      <c r="AQ13" s="286"/>
    </row>
    <row r="14" spans="1:43" ht="16.2" thickBot="1" x14ac:dyDescent="0.35">
      <c r="A14" s="17"/>
      <c r="B14" s="47"/>
      <c r="C14" s="52"/>
      <c r="D14" s="53" t="s">
        <v>28</v>
      </c>
      <c r="E14" s="54"/>
      <c r="F14" s="54"/>
      <c r="G14" s="55"/>
      <c r="H14" s="47"/>
      <c r="I14" s="47"/>
      <c r="J14" s="47"/>
      <c r="K14" s="47"/>
      <c r="L14" s="49"/>
      <c r="M14" s="5"/>
      <c r="N14" s="312"/>
      <c r="O14" s="313"/>
      <c r="P14" s="312"/>
      <c r="Q14" s="313"/>
      <c r="R14" s="286"/>
      <c r="S14" s="286"/>
      <c r="T14" s="286"/>
      <c r="U14" s="286"/>
      <c r="V14" s="286"/>
      <c r="W14" s="286"/>
      <c r="X14" s="286"/>
      <c r="Y14" s="286"/>
      <c r="Z14" s="286"/>
      <c r="AA14" s="286"/>
      <c r="AB14" s="286"/>
      <c r="AC14" s="286"/>
      <c r="AD14" s="286"/>
      <c r="AE14" s="286"/>
      <c r="AF14" s="286"/>
      <c r="AG14" s="286"/>
      <c r="AH14" s="286"/>
      <c r="AI14" s="286"/>
      <c r="AJ14" s="286"/>
      <c r="AK14" s="286"/>
      <c r="AL14" s="286"/>
      <c r="AM14" s="286"/>
      <c r="AN14" s="286"/>
      <c r="AO14" s="286"/>
      <c r="AP14" s="286"/>
      <c r="AQ14" s="286"/>
    </row>
    <row r="15" spans="1:43" x14ac:dyDescent="0.3">
      <c r="A15" s="17"/>
      <c r="B15" s="26"/>
      <c r="C15" s="26"/>
      <c r="D15" s="27"/>
      <c r="E15" s="27"/>
      <c r="F15" s="27"/>
      <c r="G15" s="47"/>
      <c r="H15" s="56"/>
      <c r="I15" s="57"/>
      <c r="J15" s="58"/>
      <c r="K15" s="58" t="s">
        <v>29</v>
      </c>
      <c r="L15" s="59">
        <v>2</v>
      </c>
      <c r="M15" s="5"/>
      <c r="N15" s="312"/>
      <c r="O15" s="313"/>
      <c r="P15" s="312"/>
      <c r="Q15" s="313"/>
      <c r="R15" s="286"/>
      <c r="S15" s="286"/>
      <c r="T15" s="286"/>
      <c r="U15" s="286"/>
      <c r="V15" s="286"/>
      <c r="W15" s="286"/>
      <c r="X15" s="286"/>
      <c r="Y15" s="286"/>
      <c r="Z15" s="286"/>
      <c r="AA15" s="286"/>
      <c r="AB15" s="286"/>
      <c r="AC15" s="286"/>
      <c r="AD15" s="286"/>
      <c r="AE15" s="286"/>
      <c r="AF15" s="286"/>
      <c r="AG15" s="286"/>
      <c r="AH15" s="286"/>
      <c r="AI15" s="286"/>
      <c r="AJ15" s="286"/>
      <c r="AK15" s="286"/>
      <c r="AL15" s="286"/>
      <c r="AM15" s="286"/>
      <c r="AN15" s="286"/>
      <c r="AO15" s="286"/>
      <c r="AP15" s="286"/>
      <c r="AQ15" s="286"/>
    </row>
    <row r="16" spans="1:43" ht="16.2" thickBot="1" x14ac:dyDescent="0.35">
      <c r="A16" s="60"/>
      <c r="B16" s="61" t="s">
        <v>30</v>
      </c>
      <c r="C16" s="62"/>
      <c r="D16" s="63"/>
      <c r="E16" s="63"/>
      <c r="F16" s="63"/>
      <c r="G16" s="64"/>
      <c r="H16" s="64"/>
      <c r="I16" s="64"/>
      <c r="J16" s="64"/>
      <c r="K16" s="64"/>
      <c r="L16" s="65"/>
      <c r="M16" s="66"/>
      <c r="N16" s="312"/>
      <c r="O16" s="313"/>
      <c r="P16" s="312"/>
      <c r="Q16" s="313"/>
      <c r="R16" s="286"/>
      <c r="S16" s="286"/>
      <c r="T16" s="286"/>
      <c r="U16" s="286"/>
      <c r="V16" s="286"/>
      <c r="W16" s="286"/>
      <c r="X16" s="286"/>
      <c r="Y16" s="286"/>
      <c r="Z16" s="286"/>
      <c r="AA16" s="286"/>
      <c r="AB16" s="286"/>
      <c r="AC16" s="286"/>
      <c r="AD16" s="286"/>
      <c r="AE16" s="286"/>
      <c r="AF16" s="286"/>
      <c r="AG16" s="286"/>
      <c r="AH16" s="286"/>
      <c r="AI16" s="286"/>
      <c r="AJ16" s="286"/>
      <c r="AK16" s="286"/>
      <c r="AL16" s="286"/>
      <c r="AM16" s="286"/>
      <c r="AN16" s="286"/>
      <c r="AO16" s="286"/>
      <c r="AP16" s="286"/>
      <c r="AQ16" s="286"/>
    </row>
    <row r="17" spans="1:43" ht="16.2" thickTop="1" x14ac:dyDescent="0.3">
      <c r="A17" s="67" t="s">
        <v>31</v>
      </c>
      <c r="B17" s="68" t="s">
        <v>32</v>
      </c>
      <c r="C17" s="69"/>
      <c r="D17" s="70"/>
      <c r="E17" s="70"/>
      <c r="F17" s="70"/>
      <c r="G17" s="71" t="s">
        <v>33</v>
      </c>
      <c r="H17" s="72" t="s">
        <v>34</v>
      </c>
      <c r="I17" s="72" t="s">
        <v>35</v>
      </c>
      <c r="J17" s="72" t="s">
        <v>36</v>
      </c>
      <c r="K17" s="72" t="s">
        <v>37</v>
      </c>
      <c r="L17" s="73" t="s">
        <v>38</v>
      </c>
      <c r="M17" s="5"/>
      <c r="N17" s="312"/>
      <c r="O17" s="313"/>
      <c r="P17" s="312"/>
      <c r="Q17" s="313"/>
      <c r="R17" s="286"/>
      <c r="S17" s="286"/>
      <c r="T17" s="286"/>
      <c r="U17" s="286"/>
      <c r="V17" s="286"/>
      <c r="W17" s="286"/>
      <c r="X17" s="286"/>
      <c r="Y17" s="286"/>
      <c r="Z17" s="286"/>
      <c r="AA17" s="286"/>
      <c r="AB17" s="286"/>
      <c r="AC17" s="286"/>
      <c r="AD17" s="286"/>
      <c r="AE17" s="286"/>
      <c r="AF17" s="286"/>
      <c r="AG17" s="286"/>
      <c r="AH17" s="286"/>
      <c r="AI17" s="286"/>
      <c r="AJ17" s="286"/>
      <c r="AK17" s="286"/>
      <c r="AL17" s="286"/>
      <c r="AM17" s="286"/>
      <c r="AN17" s="286"/>
      <c r="AO17" s="286"/>
      <c r="AP17" s="286"/>
      <c r="AQ17" s="286"/>
    </row>
    <row r="18" spans="1:43" x14ac:dyDescent="0.3">
      <c r="A18" s="5"/>
      <c r="B18" s="74" t="s">
        <v>39</v>
      </c>
      <c r="C18" s="75" t="s">
        <v>40</v>
      </c>
      <c r="D18" s="76" t="s">
        <v>41</v>
      </c>
      <c r="E18" s="76" t="s">
        <v>42</v>
      </c>
      <c r="F18" s="76" t="s">
        <v>43</v>
      </c>
      <c r="G18" s="77"/>
      <c r="H18" s="77"/>
      <c r="I18" s="77"/>
      <c r="J18" s="77"/>
      <c r="K18" s="77"/>
      <c r="L18" s="78" t="s">
        <v>44</v>
      </c>
      <c r="M18" s="5"/>
      <c r="N18" s="74" t="s">
        <v>45</v>
      </c>
      <c r="O18" s="79" t="s">
        <v>46</v>
      </c>
      <c r="P18" s="285"/>
      <c r="Q18" s="285"/>
      <c r="R18" s="286"/>
      <c r="S18" s="286"/>
      <c r="T18" s="286"/>
      <c r="U18" s="286"/>
      <c r="V18" s="286"/>
      <c r="W18" s="286"/>
      <c r="X18" s="286"/>
      <c r="Y18" s="286"/>
      <c r="Z18" s="286"/>
      <c r="AA18" s="286"/>
      <c r="AB18" s="286"/>
      <c r="AC18" s="286"/>
      <c r="AD18" s="286"/>
      <c r="AE18" s="286"/>
      <c r="AF18" s="286"/>
      <c r="AG18" s="286"/>
      <c r="AH18" s="286"/>
      <c r="AI18" s="286"/>
      <c r="AJ18" s="286"/>
      <c r="AK18" s="286"/>
      <c r="AL18" s="286"/>
      <c r="AM18" s="286"/>
      <c r="AN18" s="286"/>
      <c r="AO18" s="286"/>
      <c r="AP18" s="286"/>
      <c r="AQ18" s="286"/>
    </row>
    <row r="19" spans="1:43" x14ac:dyDescent="0.3">
      <c r="A19" s="67" t="s">
        <v>47</v>
      </c>
      <c r="B19" s="80"/>
      <c r="C19" s="81">
        <v>100000</v>
      </c>
      <c r="D19" s="82" t="str">
        <f t="shared" ref="D19:D53" si="1">IF(O19="Cal12",12*N19," ")</f>
        <v xml:space="preserve"> </v>
      </c>
      <c r="E19" s="83">
        <f t="shared" ref="E19:E27" si="2">IF(O19="Acad9",9*N19," ")</f>
        <v>4.5</v>
      </c>
      <c r="F19" s="84" t="str">
        <f t="shared" ref="F19:F27" si="3">IF(O19="Sum3",3*N19," ")</f>
        <v xml:space="preserve"> </v>
      </c>
      <c r="G19" s="85">
        <f t="shared" ref="G19:G27" si="4">IF(O19="Cal12",ROUND(C19/12*D19,0),IF(O19="Acad9",ROUND(C19/9*E19,0)))</f>
        <v>50000</v>
      </c>
      <c r="H19" s="86">
        <f>IF(L15&gt;=2,G19+(+H10*G19),0)</f>
        <v>50000</v>
      </c>
      <c r="I19" s="86">
        <f>IF(L15&gt;=3,H19+(+I10*H19),0)</f>
        <v>0</v>
      </c>
      <c r="J19" s="86">
        <f>IF(L15&gt;=4,I19+(+J10*I19),0)</f>
        <v>0</v>
      </c>
      <c r="K19" s="86">
        <f>IF(L15&gt;=5,J19+(+K10*J19),0)</f>
        <v>0</v>
      </c>
      <c r="L19" s="87">
        <f t="shared" ref="L19:L27" si="5">SUM(G19:K19)</f>
        <v>100000</v>
      </c>
      <c r="M19" s="5"/>
      <c r="N19" s="88">
        <v>0.5</v>
      </c>
      <c r="O19" s="79" t="s">
        <v>50</v>
      </c>
      <c r="P19" s="285"/>
      <c r="Q19" s="285" t="s">
        <v>48</v>
      </c>
      <c r="R19" s="286"/>
      <c r="S19" s="286"/>
      <c r="T19" s="286"/>
      <c r="U19" s="286"/>
      <c r="V19" s="286"/>
      <c r="W19" s="286"/>
      <c r="X19" s="286"/>
      <c r="Y19" s="286"/>
      <c r="Z19" s="286"/>
      <c r="AA19" s="286"/>
      <c r="AB19" s="286"/>
      <c r="AC19" s="286"/>
      <c r="AD19" s="286"/>
      <c r="AE19" s="286"/>
      <c r="AF19" s="286"/>
      <c r="AG19" s="286"/>
      <c r="AH19" s="286"/>
      <c r="AI19" s="286"/>
      <c r="AJ19" s="286"/>
      <c r="AK19" s="286"/>
      <c r="AL19" s="286"/>
      <c r="AM19" s="286"/>
      <c r="AN19" s="286"/>
      <c r="AO19" s="286"/>
      <c r="AP19" s="286"/>
      <c r="AQ19" s="286"/>
    </row>
    <row r="20" spans="1:43" x14ac:dyDescent="0.3">
      <c r="A20" s="89" t="s">
        <v>49</v>
      </c>
      <c r="B20" s="90"/>
      <c r="C20" s="81"/>
      <c r="D20" s="82">
        <f t="shared" si="1"/>
        <v>0</v>
      </c>
      <c r="E20" s="83" t="str">
        <f t="shared" si="2"/>
        <v xml:space="preserve"> </v>
      </c>
      <c r="F20" s="84" t="str">
        <f t="shared" si="3"/>
        <v xml:space="preserve"> </v>
      </c>
      <c r="G20" s="85">
        <f t="shared" si="4"/>
        <v>0</v>
      </c>
      <c r="H20" s="86">
        <f>IF(L15&gt;=2,G20+(+H10*G20),0)</f>
        <v>0</v>
      </c>
      <c r="I20" s="86">
        <f>IF(L15&gt;=3,H20+(+I10*H20),0)</f>
        <v>0</v>
      </c>
      <c r="J20" s="86">
        <f>IF(L15&gt;=4,I20+(+J10*I20),0)</f>
        <v>0</v>
      </c>
      <c r="K20" s="86">
        <f>IF(L15&gt;=5,J20+(+K10*J20),0)</f>
        <v>0</v>
      </c>
      <c r="L20" s="87">
        <f t="shared" si="5"/>
        <v>0</v>
      </c>
      <c r="M20" s="5"/>
      <c r="N20" s="88"/>
      <c r="O20" s="79" t="s">
        <v>48</v>
      </c>
      <c r="P20" s="285"/>
      <c r="Q20" s="285" t="s">
        <v>50</v>
      </c>
      <c r="R20" s="286"/>
      <c r="S20" s="286"/>
      <c r="T20" s="286"/>
      <c r="U20" s="286"/>
      <c r="V20" s="286"/>
      <c r="W20" s="286"/>
      <c r="X20" s="286"/>
      <c r="Y20" s="286"/>
      <c r="Z20" s="286"/>
      <c r="AA20" s="286"/>
      <c r="AB20" s="286"/>
      <c r="AC20" s="286"/>
      <c r="AD20" s="286"/>
      <c r="AE20" s="286"/>
      <c r="AF20" s="286"/>
      <c r="AG20" s="286"/>
      <c r="AH20" s="286"/>
      <c r="AI20" s="286"/>
      <c r="AJ20" s="286"/>
      <c r="AK20" s="286"/>
      <c r="AL20" s="286"/>
      <c r="AM20" s="286"/>
      <c r="AN20" s="286"/>
      <c r="AO20" s="286"/>
      <c r="AP20" s="286"/>
      <c r="AQ20" s="286"/>
    </row>
    <row r="21" spans="1:43" x14ac:dyDescent="0.3">
      <c r="A21" s="89" t="s">
        <v>51</v>
      </c>
      <c r="B21" s="90"/>
      <c r="C21" s="81"/>
      <c r="D21" s="82">
        <f t="shared" si="1"/>
        <v>0</v>
      </c>
      <c r="E21" s="83" t="str">
        <f t="shared" si="2"/>
        <v xml:space="preserve"> </v>
      </c>
      <c r="F21" s="84" t="str">
        <f t="shared" si="3"/>
        <v xml:space="preserve"> </v>
      </c>
      <c r="G21" s="85">
        <f t="shared" si="4"/>
        <v>0</v>
      </c>
      <c r="H21" s="86">
        <f>IF(L15&gt;=2,G21+(+H10*G21),0)</f>
        <v>0</v>
      </c>
      <c r="I21" s="86">
        <f>IF(L15&gt;=3,H21+(+I10*H21),0)</f>
        <v>0</v>
      </c>
      <c r="J21" s="86">
        <f>IF(L15&gt;=4,I21+(+J10*I21),0)</f>
        <v>0</v>
      </c>
      <c r="K21" s="86">
        <f>IF(L15&gt;=5,J21+(+K10*J21),0)</f>
        <v>0</v>
      </c>
      <c r="L21" s="87">
        <f t="shared" si="5"/>
        <v>0</v>
      </c>
      <c r="M21" s="5"/>
      <c r="N21" s="88"/>
      <c r="O21" s="79" t="s">
        <v>48</v>
      </c>
      <c r="P21" s="285"/>
      <c r="Q21" s="285" t="s">
        <v>52</v>
      </c>
      <c r="R21" s="286"/>
      <c r="S21" s="286"/>
      <c r="T21" s="286"/>
      <c r="U21" s="286"/>
      <c r="V21" s="286"/>
      <c r="W21" s="286"/>
      <c r="X21" s="286"/>
      <c r="Y21" s="286"/>
      <c r="Z21" s="286"/>
      <c r="AA21" s="286"/>
      <c r="AB21" s="286"/>
      <c r="AC21" s="286"/>
      <c r="AD21" s="286"/>
      <c r="AE21" s="286"/>
      <c r="AF21" s="286"/>
      <c r="AG21" s="286"/>
      <c r="AH21" s="286"/>
      <c r="AI21" s="286"/>
      <c r="AJ21" s="286"/>
      <c r="AK21" s="286"/>
      <c r="AL21" s="286"/>
      <c r="AM21" s="286"/>
      <c r="AN21" s="286"/>
      <c r="AO21" s="286"/>
      <c r="AP21" s="286"/>
      <c r="AQ21" s="286"/>
    </row>
    <row r="22" spans="1:43" x14ac:dyDescent="0.3">
      <c r="A22" s="89" t="s">
        <v>53</v>
      </c>
      <c r="B22" s="90"/>
      <c r="C22" s="81"/>
      <c r="D22" s="82">
        <f t="shared" si="1"/>
        <v>0</v>
      </c>
      <c r="E22" s="83" t="str">
        <f t="shared" si="2"/>
        <v xml:space="preserve"> </v>
      </c>
      <c r="F22" s="84" t="str">
        <f t="shared" si="3"/>
        <v xml:space="preserve"> </v>
      </c>
      <c r="G22" s="85">
        <f t="shared" si="4"/>
        <v>0</v>
      </c>
      <c r="H22" s="86">
        <f>IF(L15&gt;=2,G22+(+H10*G22),0)</f>
        <v>0</v>
      </c>
      <c r="I22" s="86">
        <f>IF(L15&gt;=3,H22+(+I10*H22),0)</f>
        <v>0</v>
      </c>
      <c r="J22" s="86">
        <f>IF(L15&gt;=4,I22+(+J10*I22),0)</f>
        <v>0</v>
      </c>
      <c r="K22" s="86">
        <f>IF(L15&gt;=5,J22+(+K10*J22),0)</f>
        <v>0</v>
      </c>
      <c r="L22" s="87">
        <f t="shared" si="5"/>
        <v>0</v>
      </c>
      <c r="M22" s="5"/>
      <c r="N22" s="88"/>
      <c r="O22" s="79" t="s">
        <v>48</v>
      </c>
      <c r="P22" s="285"/>
      <c r="Q22" s="285"/>
      <c r="R22" s="286"/>
      <c r="S22" s="286"/>
      <c r="T22" s="286"/>
      <c r="U22" s="286"/>
      <c r="V22" s="286"/>
      <c r="W22" s="286"/>
      <c r="X22" s="286"/>
      <c r="Y22" s="286"/>
      <c r="Z22" s="286"/>
      <c r="AA22" s="286"/>
      <c r="AB22" s="286"/>
      <c r="AC22" s="286"/>
      <c r="AD22" s="286"/>
      <c r="AE22" s="286"/>
      <c r="AF22" s="286"/>
      <c r="AG22" s="286"/>
      <c r="AH22" s="286"/>
      <c r="AI22" s="286"/>
      <c r="AJ22" s="286"/>
      <c r="AK22" s="286"/>
      <c r="AL22" s="286"/>
      <c r="AM22" s="286"/>
      <c r="AN22" s="286"/>
      <c r="AO22" s="286"/>
      <c r="AP22" s="286"/>
      <c r="AQ22" s="286"/>
    </row>
    <row r="23" spans="1:43" x14ac:dyDescent="0.3">
      <c r="A23" s="89" t="s">
        <v>54</v>
      </c>
      <c r="B23" s="90"/>
      <c r="C23" s="81"/>
      <c r="D23" s="82">
        <f t="shared" si="1"/>
        <v>0</v>
      </c>
      <c r="E23" s="83" t="str">
        <f t="shared" si="2"/>
        <v xml:space="preserve"> </v>
      </c>
      <c r="F23" s="84" t="str">
        <f t="shared" si="3"/>
        <v xml:space="preserve"> </v>
      </c>
      <c r="G23" s="85">
        <f t="shared" si="4"/>
        <v>0</v>
      </c>
      <c r="H23" s="86">
        <f>IF(L15&gt;=2,G23+(+H10*G23),0)</f>
        <v>0</v>
      </c>
      <c r="I23" s="86">
        <f>IF(L15&gt;=3,H23+(+I10*H23),0)</f>
        <v>0</v>
      </c>
      <c r="J23" s="86">
        <f>IF(L15&gt;=4,I23+(+J10*I23),0)</f>
        <v>0</v>
      </c>
      <c r="K23" s="86">
        <f>IF(L15&gt;=5,J23+(+K10*J23),0)</f>
        <v>0</v>
      </c>
      <c r="L23" s="87">
        <f t="shared" si="5"/>
        <v>0</v>
      </c>
      <c r="M23" s="5"/>
      <c r="N23" s="88"/>
      <c r="O23" s="79" t="s">
        <v>48</v>
      </c>
      <c r="P23" s="285"/>
      <c r="Q23" s="285"/>
      <c r="R23" s="286"/>
      <c r="S23" s="286"/>
      <c r="T23" s="286"/>
      <c r="U23" s="286"/>
      <c r="V23" s="286"/>
      <c r="W23" s="286"/>
      <c r="X23" s="286"/>
      <c r="Y23" s="286"/>
      <c r="Z23" s="286"/>
      <c r="AA23" s="286"/>
      <c r="AB23" s="286"/>
      <c r="AC23" s="286"/>
      <c r="AD23" s="286"/>
      <c r="AE23" s="286"/>
      <c r="AF23" s="286"/>
      <c r="AG23" s="286"/>
      <c r="AH23" s="286"/>
      <c r="AI23" s="286"/>
      <c r="AJ23" s="286"/>
      <c r="AK23" s="286"/>
      <c r="AL23" s="286"/>
      <c r="AM23" s="286"/>
      <c r="AN23" s="286"/>
      <c r="AO23" s="286"/>
      <c r="AP23" s="286"/>
      <c r="AQ23" s="286"/>
    </row>
    <row r="24" spans="1:43" x14ac:dyDescent="0.3">
      <c r="A24" s="89" t="s">
        <v>55</v>
      </c>
      <c r="B24" s="90"/>
      <c r="C24" s="81"/>
      <c r="D24" s="82">
        <f t="shared" si="1"/>
        <v>0</v>
      </c>
      <c r="E24" s="83" t="str">
        <f t="shared" si="2"/>
        <v xml:space="preserve"> </v>
      </c>
      <c r="F24" s="84" t="str">
        <f t="shared" si="3"/>
        <v xml:space="preserve"> </v>
      </c>
      <c r="G24" s="85">
        <f t="shared" si="4"/>
        <v>0</v>
      </c>
      <c r="H24" s="86">
        <f>IF(L15&gt;=2,G24+(+H10*G24),0)</f>
        <v>0</v>
      </c>
      <c r="I24" s="86">
        <f>IF(L15&gt;=3,H24+(+I10*H24),0)</f>
        <v>0</v>
      </c>
      <c r="J24" s="86">
        <f>IF(L15&gt;=4,I24+(+J10*I24),0)</f>
        <v>0</v>
      </c>
      <c r="K24" s="86">
        <f>IF(L15&gt;=5,J24+(+K10*J24),0)</f>
        <v>0</v>
      </c>
      <c r="L24" s="87">
        <f t="shared" si="5"/>
        <v>0</v>
      </c>
      <c r="M24" s="5"/>
      <c r="N24" s="88"/>
      <c r="O24" s="79" t="s">
        <v>48</v>
      </c>
      <c r="P24" s="285"/>
      <c r="Q24" s="285"/>
      <c r="R24" s="286"/>
      <c r="S24" s="286"/>
      <c r="T24" s="286"/>
      <c r="U24" s="286"/>
      <c r="V24" s="286"/>
      <c r="W24" s="286"/>
      <c r="X24" s="286"/>
      <c r="Y24" s="286"/>
      <c r="Z24" s="286"/>
      <c r="AA24" s="286"/>
      <c r="AB24" s="286"/>
      <c r="AC24" s="286"/>
      <c r="AD24" s="286"/>
      <c r="AE24" s="286"/>
      <c r="AF24" s="286"/>
      <c r="AG24" s="286"/>
      <c r="AH24" s="286"/>
      <c r="AI24" s="286"/>
      <c r="AJ24" s="286"/>
      <c r="AK24" s="286"/>
      <c r="AL24" s="286"/>
      <c r="AM24" s="286"/>
      <c r="AN24" s="286"/>
      <c r="AO24" s="286"/>
      <c r="AP24" s="286"/>
      <c r="AQ24" s="286"/>
    </row>
    <row r="25" spans="1:43" x14ac:dyDescent="0.3">
      <c r="A25" s="89" t="s">
        <v>56</v>
      </c>
      <c r="B25" s="90"/>
      <c r="C25" s="81"/>
      <c r="D25" s="82">
        <f t="shared" si="1"/>
        <v>0</v>
      </c>
      <c r="E25" s="83" t="str">
        <f t="shared" si="2"/>
        <v xml:space="preserve"> </v>
      </c>
      <c r="F25" s="84" t="str">
        <f t="shared" si="3"/>
        <v xml:space="preserve"> </v>
      </c>
      <c r="G25" s="85">
        <f t="shared" si="4"/>
        <v>0</v>
      </c>
      <c r="H25" s="86">
        <f>IF(L15&gt;=2,G25+(+H10*G25),0)</f>
        <v>0</v>
      </c>
      <c r="I25" s="86">
        <f>IF(L15&gt;=3,H25+(+I10*H25),0)</f>
        <v>0</v>
      </c>
      <c r="J25" s="86">
        <f>IF(L15&gt;=4,I25+(+J10*I25),0)</f>
        <v>0</v>
      </c>
      <c r="K25" s="86">
        <f>IF(L15&gt;=5,J25+(+K10*J25),0)</f>
        <v>0</v>
      </c>
      <c r="L25" s="87">
        <f t="shared" si="5"/>
        <v>0</v>
      </c>
      <c r="M25" s="5"/>
      <c r="N25" s="88"/>
      <c r="O25" s="79" t="s">
        <v>48</v>
      </c>
      <c r="P25" s="285"/>
      <c r="Q25" s="285"/>
      <c r="R25" s="286"/>
      <c r="S25" s="286"/>
      <c r="T25" s="286"/>
      <c r="U25" s="286"/>
      <c r="V25" s="286"/>
      <c r="W25" s="286"/>
      <c r="X25" s="286"/>
      <c r="Y25" s="286"/>
      <c r="Z25" s="286"/>
      <c r="AA25" s="286"/>
      <c r="AB25" s="286"/>
      <c r="AC25" s="286"/>
      <c r="AD25" s="286"/>
      <c r="AE25" s="286"/>
      <c r="AF25" s="286"/>
      <c r="AG25" s="286"/>
      <c r="AH25" s="286"/>
      <c r="AI25" s="286"/>
      <c r="AJ25" s="286"/>
      <c r="AK25" s="286"/>
      <c r="AL25" s="286"/>
      <c r="AM25" s="286"/>
      <c r="AN25" s="286"/>
      <c r="AO25" s="286"/>
      <c r="AP25" s="286"/>
      <c r="AQ25" s="286"/>
    </row>
    <row r="26" spans="1:43" x14ac:dyDescent="0.3">
      <c r="A26" s="89" t="s">
        <v>57</v>
      </c>
      <c r="B26" s="90"/>
      <c r="C26" s="81"/>
      <c r="D26" s="82">
        <f t="shared" si="1"/>
        <v>0</v>
      </c>
      <c r="E26" s="83" t="str">
        <f t="shared" si="2"/>
        <v xml:space="preserve"> </v>
      </c>
      <c r="F26" s="84" t="str">
        <f t="shared" si="3"/>
        <v xml:space="preserve"> </v>
      </c>
      <c r="G26" s="85">
        <f t="shared" si="4"/>
        <v>0</v>
      </c>
      <c r="H26" s="86">
        <f>IF(L15&gt;=2,G26+(+H10*G26),0)</f>
        <v>0</v>
      </c>
      <c r="I26" s="86">
        <f>IF(L15&gt;=3,H26+(+I10*H26),0)</f>
        <v>0</v>
      </c>
      <c r="J26" s="86">
        <f>IF(L15&gt;=4,I26+(+J10*I26),0)</f>
        <v>0</v>
      </c>
      <c r="K26" s="86">
        <f>IF(L15&gt;=5,J26+(+K10*J26),0)</f>
        <v>0</v>
      </c>
      <c r="L26" s="87">
        <f t="shared" si="5"/>
        <v>0</v>
      </c>
      <c r="M26" s="5"/>
      <c r="N26" s="88"/>
      <c r="O26" s="79" t="s">
        <v>48</v>
      </c>
      <c r="P26" s="285"/>
      <c r="Q26" s="285"/>
      <c r="R26" s="286"/>
      <c r="S26" s="286"/>
      <c r="T26" s="286"/>
      <c r="U26" s="286"/>
      <c r="V26" s="286"/>
      <c r="W26" s="286"/>
      <c r="X26" s="286"/>
      <c r="Y26" s="286"/>
      <c r="Z26" s="286"/>
      <c r="AA26" s="286"/>
      <c r="AB26" s="286"/>
      <c r="AC26" s="286"/>
      <c r="AD26" s="286"/>
      <c r="AE26" s="286"/>
      <c r="AF26" s="286"/>
      <c r="AG26" s="286"/>
      <c r="AH26" s="286"/>
      <c r="AI26" s="286"/>
      <c r="AJ26" s="286"/>
      <c r="AK26" s="286"/>
      <c r="AL26" s="286"/>
      <c r="AM26" s="286"/>
      <c r="AN26" s="286"/>
      <c r="AO26" s="286"/>
      <c r="AP26" s="286"/>
      <c r="AQ26" s="286"/>
    </row>
    <row r="27" spans="1:43" x14ac:dyDescent="0.3">
      <c r="A27" s="89" t="s">
        <v>58</v>
      </c>
      <c r="B27" s="91"/>
      <c r="C27" s="92"/>
      <c r="D27" s="93">
        <f t="shared" si="1"/>
        <v>0</v>
      </c>
      <c r="E27" s="94" t="str">
        <f t="shared" si="2"/>
        <v xml:space="preserve"> </v>
      </c>
      <c r="F27" s="95" t="str">
        <f t="shared" si="3"/>
        <v xml:space="preserve"> </v>
      </c>
      <c r="G27" s="85">
        <f t="shared" si="4"/>
        <v>0</v>
      </c>
      <c r="H27" s="96">
        <f>IF(L15&gt;=2,G27+(+H10*G27),0)</f>
        <v>0</v>
      </c>
      <c r="I27" s="96">
        <f>IF(L15&gt;=3,H27+(+I10*H27),0)</f>
        <v>0</v>
      </c>
      <c r="J27" s="96">
        <f>IF(L15&gt;=4,I27+(+J10*I27),0)</f>
        <v>0</v>
      </c>
      <c r="K27" s="97">
        <f>IF(L15&gt;=5,J27+(+K10*J27),0)</f>
        <v>0</v>
      </c>
      <c r="L27" s="98">
        <f t="shared" si="5"/>
        <v>0</v>
      </c>
      <c r="M27" s="5"/>
      <c r="N27" s="88"/>
      <c r="O27" s="79" t="s">
        <v>48</v>
      </c>
      <c r="P27" s="285"/>
      <c r="Q27" s="285"/>
      <c r="R27" s="286"/>
      <c r="S27" s="286"/>
      <c r="T27" s="286"/>
      <c r="U27" s="286"/>
      <c r="V27" s="286"/>
      <c r="W27" s="286"/>
      <c r="X27" s="286"/>
      <c r="Y27" s="286"/>
      <c r="Z27" s="286"/>
      <c r="AA27" s="286"/>
      <c r="AB27" s="286"/>
      <c r="AC27" s="286"/>
      <c r="AD27" s="286"/>
      <c r="AE27" s="286"/>
      <c r="AF27" s="286"/>
      <c r="AG27" s="286"/>
      <c r="AH27" s="286"/>
      <c r="AI27" s="286"/>
      <c r="AJ27" s="286"/>
      <c r="AK27" s="286"/>
      <c r="AL27" s="286"/>
      <c r="AM27" s="286"/>
      <c r="AN27" s="286"/>
      <c r="AO27" s="286"/>
      <c r="AP27" s="286"/>
      <c r="AQ27" s="286"/>
    </row>
    <row r="28" spans="1:43" ht="16.2" thickBot="1" x14ac:dyDescent="0.35">
      <c r="A28" s="99"/>
      <c r="B28" s="100" t="s">
        <v>59</v>
      </c>
      <c r="C28" s="100"/>
      <c r="D28" s="101"/>
      <c r="E28" s="102"/>
      <c r="F28" s="102"/>
      <c r="G28" s="103">
        <f t="shared" ref="G28:L28" si="6">SUM(G19:G27)</f>
        <v>50000</v>
      </c>
      <c r="H28" s="104">
        <f t="shared" si="6"/>
        <v>50000</v>
      </c>
      <c r="I28" s="104">
        <f t="shared" si="6"/>
        <v>0</v>
      </c>
      <c r="J28" s="104">
        <f t="shared" si="6"/>
        <v>0</v>
      </c>
      <c r="K28" s="104">
        <f t="shared" si="6"/>
        <v>0</v>
      </c>
      <c r="L28" s="105">
        <f t="shared" si="6"/>
        <v>100000</v>
      </c>
      <c r="M28" s="16"/>
      <c r="N28" s="74"/>
      <c r="O28" s="287"/>
      <c r="P28" s="285"/>
      <c r="Q28" s="285"/>
      <c r="R28" s="286"/>
      <c r="S28" s="286"/>
      <c r="T28" s="286"/>
      <c r="U28" s="286"/>
      <c r="V28" s="286"/>
      <c r="W28" s="286"/>
      <c r="X28" s="286"/>
      <c r="Y28" s="286"/>
      <c r="Z28" s="286"/>
      <c r="AA28" s="286"/>
      <c r="AB28" s="286"/>
      <c r="AC28" s="286"/>
      <c r="AD28" s="286"/>
      <c r="AE28" s="286"/>
      <c r="AF28" s="286"/>
      <c r="AG28" s="286"/>
      <c r="AH28" s="286"/>
      <c r="AI28" s="286"/>
      <c r="AJ28" s="286"/>
      <c r="AK28" s="286"/>
      <c r="AL28" s="286"/>
      <c r="AM28" s="286"/>
      <c r="AN28" s="286"/>
      <c r="AO28" s="286"/>
      <c r="AP28" s="286"/>
      <c r="AQ28" s="286"/>
    </row>
    <row r="29" spans="1:43" x14ac:dyDescent="0.3">
      <c r="A29" s="89"/>
      <c r="B29" s="68" t="s">
        <v>60</v>
      </c>
      <c r="C29" s="106"/>
      <c r="D29" s="107"/>
      <c r="E29" s="76"/>
      <c r="F29" s="76"/>
      <c r="G29" s="77"/>
      <c r="H29" s="77"/>
      <c r="I29" s="77"/>
      <c r="J29" s="77"/>
      <c r="K29" s="77"/>
      <c r="L29" s="78" t="s">
        <v>44</v>
      </c>
      <c r="M29" s="16"/>
      <c r="N29" s="74"/>
    </row>
    <row r="30" spans="1:43" x14ac:dyDescent="0.3">
      <c r="A30" s="67" t="s">
        <v>47</v>
      </c>
      <c r="B30" s="80" t="s">
        <v>61</v>
      </c>
      <c r="C30" s="81"/>
      <c r="D30" s="108">
        <f t="shared" si="1"/>
        <v>0</v>
      </c>
      <c r="E30" s="82" t="str">
        <f t="shared" ref="E30:E34" si="7">IF(O30="Acad9",9*N30," ")</f>
        <v xml:space="preserve"> </v>
      </c>
      <c r="F30" s="84" t="str">
        <f>IF(O30="Sum3",3*N30," ")</f>
        <v xml:space="preserve"> </v>
      </c>
      <c r="G30" s="85">
        <f t="shared" ref="G30:G38" si="8">IF(O30="Cal12",ROUND(C30/12*D30,0),IF(O30="Acad9",ROUND(C30/9*E30,0)))</f>
        <v>0</v>
      </c>
      <c r="H30" s="86">
        <f>IF(L15&gt;=2,G30+(+H10*G30),0)</f>
        <v>0</v>
      </c>
      <c r="I30" s="86">
        <f>IF(L15&gt;=3,H30+(+I10*H30),0)</f>
        <v>0</v>
      </c>
      <c r="J30" s="86">
        <f>IF(L15&gt;=4,I30+(+J10*I30),0)</f>
        <v>0</v>
      </c>
      <c r="K30" s="86">
        <f>IF(L15&gt;=5,J30+(+K10*J30),0)</f>
        <v>0</v>
      </c>
      <c r="L30" s="87">
        <f t="shared" ref="L30:L38" si="9">SUM(G30:K30)</f>
        <v>0</v>
      </c>
      <c r="M30" s="16"/>
      <c r="N30" s="88"/>
      <c r="O30" s="79" t="s">
        <v>48</v>
      </c>
    </row>
    <row r="31" spans="1:43" x14ac:dyDescent="0.3">
      <c r="A31" s="89" t="s">
        <v>49</v>
      </c>
      <c r="B31" s="80"/>
      <c r="C31" s="81"/>
      <c r="D31" s="108">
        <f t="shared" si="1"/>
        <v>0</v>
      </c>
      <c r="E31" s="82" t="str">
        <f t="shared" si="7"/>
        <v xml:space="preserve"> </v>
      </c>
      <c r="F31" s="84"/>
      <c r="G31" s="85">
        <f t="shared" si="8"/>
        <v>0</v>
      </c>
      <c r="H31" s="86">
        <f>IF(L15&gt;=2,G31+(+H10*G31),0)</f>
        <v>0</v>
      </c>
      <c r="I31" s="86">
        <f>IF(L15&gt;=3,H31+(+I10*H31),0)</f>
        <v>0</v>
      </c>
      <c r="J31" s="86">
        <f>IF(L15&gt;=4,I31+(+J10*I31),0)</f>
        <v>0</v>
      </c>
      <c r="K31" s="86">
        <f>IF(L15&gt;=5,J31+(+K10*J31),0)</f>
        <v>0</v>
      </c>
      <c r="L31" s="87">
        <f t="shared" si="9"/>
        <v>0</v>
      </c>
      <c r="M31" s="16"/>
      <c r="N31" s="88"/>
      <c r="O31" s="79" t="s">
        <v>48</v>
      </c>
    </row>
    <row r="32" spans="1:43" x14ac:dyDescent="0.3">
      <c r="A32" s="89" t="s">
        <v>51</v>
      </c>
      <c r="B32" s="80"/>
      <c r="C32" s="81"/>
      <c r="D32" s="108">
        <f t="shared" si="1"/>
        <v>0</v>
      </c>
      <c r="E32" s="82" t="str">
        <f t="shared" si="7"/>
        <v xml:space="preserve"> </v>
      </c>
      <c r="F32" s="84"/>
      <c r="G32" s="85">
        <f t="shared" si="8"/>
        <v>0</v>
      </c>
      <c r="H32" s="86">
        <f>IF(L15&gt;=2,G32+(+H10*G32),0)</f>
        <v>0</v>
      </c>
      <c r="I32" s="86">
        <f>IF(L15&gt;=3,H32+(+I10*H32),0)</f>
        <v>0</v>
      </c>
      <c r="J32" s="86">
        <f>IF(L15&gt;=4,I32+(+J10*I32),0)</f>
        <v>0</v>
      </c>
      <c r="K32" s="86">
        <f>IF(L15&gt;=5,J32+(+K10*J32),0)</f>
        <v>0</v>
      </c>
      <c r="L32" s="87">
        <f t="shared" si="9"/>
        <v>0</v>
      </c>
      <c r="M32" s="16"/>
      <c r="N32" s="88"/>
      <c r="O32" s="79" t="s">
        <v>48</v>
      </c>
    </row>
    <row r="33" spans="1:15" x14ac:dyDescent="0.3">
      <c r="A33" s="89" t="s">
        <v>53</v>
      </c>
      <c r="B33" s="80"/>
      <c r="C33" s="81"/>
      <c r="D33" s="108">
        <f t="shared" si="1"/>
        <v>0</v>
      </c>
      <c r="E33" s="82" t="str">
        <f t="shared" si="7"/>
        <v xml:space="preserve"> </v>
      </c>
      <c r="F33" s="84"/>
      <c r="G33" s="85">
        <f t="shared" si="8"/>
        <v>0</v>
      </c>
      <c r="H33" s="86">
        <f>IF(L15&gt;=2,G33+(+H10*G33),0)</f>
        <v>0</v>
      </c>
      <c r="I33" s="86">
        <f>IF(L15&gt;=3,H33+(+I10*H33),0)</f>
        <v>0</v>
      </c>
      <c r="J33" s="86">
        <f>IF(L15&gt;=4,I33+(+J10*I33),0)</f>
        <v>0</v>
      </c>
      <c r="K33" s="86">
        <f>IF(L15&gt;=5,J33+(+K10*J33),0)</f>
        <v>0</v>
      </c>
      <c r="L33" s="87">
        <f t="shared" si="9"/>
        <v>0</v>
      </c>
      <c r="M33" s="16"/>
      <c r="N33" s="88"/>
      <c r="O33" s="79" t="s">
        <v>48</v>
      </c>
    </row>
    <row r="34" spans="1:15" x14ac:dyDescent="0.3">
      <c r="A34" s="89" t="s">
        <v>54</v>
      </c>
      <c r="B34" s="80"/>
      <c r="C34" s="81"/>
      <c r="D34" s="108">
        <f t="shared" si="1"/>
        <v>0</v>
      </c>
      <c r="E34" s="82" t="str">
        <f t="shared" si="7"/>
        <v xml:space="preserve"> </v>
      </c>
      <c r="F34" s="84"/>
      <c r="G34" s="85">
        <f t="shared" si="8"/>
        <v>0</v>
      </c>
      <c r="H34" s="86">
        <f>IF(L15&gt;=2,G34+(+H10*G34),0)</f>
        <v>0</v>
      </c>
      <c r="I34" s="86">
        <f>IF(L15&gt;=3,H34+(+I10*H34),0)</f>
        <v>0</v>
      </c>
      <c r="J34" s="86">
        <f>IF(L15&gt;=4,I34+(+J10*I34),0)</f>
        <v>0</v>
      </c>
      <c r="K34" s="86">
        <f>IF(L15&gt;=5,J34+(+K10*J34),0)</f>
        <v>0</v>
      </c>
      <c r="L34" s="87">
        <f t="shared" si="9"/>
        <v>0</v>
      </c>
      <c r="M34" s="16"/>
      <c r="N34" s="88"/>
      <c r="O34" s="79" t="s">
        <v>48</v>
      </c>
    </row>
    <row r="35" spans="1:15" x14ac:dyDescent="0.3">
      <c r="A35" s="89" t="s">
        <v>55</v>
      </c>
      <c r="B35" s="90"/>
      <c r="C35" s="81"/>
      <c r="D35" s="108">
        <f t="shared" si="1"/>
        <v>0</v>
      </c>
      <c r="E35" s="82" t="str">
        <f>IF(O35="Acad9",9*N35," ")</f>
        <v xml:space="preserve"> </v>
      </c>
      <c r="F35" s="84" t="str">
        <f>IF(O35="Sum3",3*N35," ")</f>
        <v xml:space="preserve"> </v>
      </c>
      <c r="G35" s="85">
        <f t="shared" si="8"/>
        <v>0</v>
      </c>
      <c r="H35" s="86">
        <f>IF(L15&gt;=2,G35+(+H10*G35),0)</f>
        <v>0</v>
      </c>
      <c r="I35" s="86">
        <f>IF(L15&gt;=3,H35+(+I10*H35),0)</f>
        <v>0</v>
      </c>
      <c r="J35" s="86">
        <f>IF(L15&gt;=4,I35+(+J10*I35),0)</f>
        <v>0</v>
      </c>
      <c r="K35" s="86">
        <f>IF(L15&gt;=5,J35+(+K10*J35),0)</f>
        <v>0</v>
      </c>
      <c r="L35" s="87">
        <f t="shared" si="9"/>
        <v>0</v>
      </c>
      <c r="M35" s="16"/>
      <c r="N35" s="88"/>
      <c r="O35" s="79" t="s">
        <v>48</v>
      </c>
    </row>
    <row r="36" spans="1:15" x14ac:dyDescent="0.3">
      <c r="A36" s="89" t="s">
        <v>56</v>
      </c>
      <c r="B36" s="90"/>
      <c r="C36" s="81"/>
      <c r="D36" s="108">
        <f t="shared" si="1"/>
        <v>0</v>
      </c>
      <c r="E36" s="82" t="str">
        <f>IF(O36="Acad9",9*N36," ")</f>
        <v xml:space="preserve"> </v>
      </c>
      <c r="F36" s="84" t="str">
        <f>IF(O36="Sum3",3*N36," ")</f>
        <v xml:space="preserve"> </v>
      </c>
      <c r="G36" s="85">
        <f t="shared" si="8"/>
        <v>0</v>
      </c>
      <c r="H36" s="86">
        <f>IF(L15&gt;=2,G36+(+H10*G36),0)</f>
        <v>0</v>
      </c>
      <c r="I36" s="86">
        <f>IF(L15&gt;=3,H36+(+I10*H36),0)</f>
        <v>0</v>
      </c>
      <c r="J36" s="86">
        <f>IF(L15&gt;=4,I36+(+J10*I36),0)</f>
        <v>0</v>
      </c>
      <c r="K36" s="86">
        <f>IF(L15&gt;=5,J36+(+K10*J36),0)</f>
        <v>0</v>
      </c>
      <c r="L36" s="87">
        <f t="shared" si="9"/>
        <v>0</v>
      </c>
      <c r="M36" s="16"/>
      <c r="N36" s="88"/>
      <c r="O36" s="79" t="s">
        <v>48</v>
      </c>
    </row>
    <row r="37" spans="1:15" x14ac:dyDescent="0.3">
      <c r="A37" s="89" t="s">
        <v>57</v>
      </c>
      <c r="B37" s="90"/>
      <c r="C37" s="81"/>
      <c r="D37" s="108">
        <f t="shared" si="1"/>
        <v>0</v>
      </c>
      <c r="E37" s="82" t="str">
        <f>IF(O37="Acad9",9*N37," ")</f>
        <v xml:space="preserve"> </v>
      </c>
      <c r="F37" s="84" t="str">
        <f>IF(O37="Sum3",3*N37," ")</f>
        <v xml:space="preserve"> </v>
      </c>
      <c r="G37" s="85">
        <f t="shared" si="8"/>
        <v>0</v>
      </c>
      <c r="H37" s="86">
        <f>IF(L15&gt;=2,G37+(+H10*G37),0)</f>
        <v>0</v>
      </c>
      <c r="I37" s="86">
        <f>IF(L15&gt;=3,H37+(+I10*H37),0)</f>
        <v>0</v>
      </c>
      <c r="J37" s="86">
        <f>IF(L15&gt;=4,I37+(+J10*I37),0)</f>
        <v>0</v>
      </c>
      <c r="K37" s="109">
        <f>IF(L15&gt;=5,J37+(+K10*J37),0)</f>
        <v>0</v>
      </c>
      <c r="L37" s="87">
        <f t="shared" si="9"/>
        <v>0</v>
      </c>
      <c r="M37" s="16"/>
      <c r="N37" s="88"/>
      <c r="O37" s="79" t="s">
        <v>48</v>
      </c>
    </row>
    <row r="38" spans="1:15" x14ac:dyDescent="0.3">
      <c r="A38" s="89" t="s">
        <v>58</v>
      </c>
      <c r="B38" s="91"/>
      <c r="C38" s="92"/>
      <c r="D38" s="110">
        <f t="shared" si="1"/>
        <v>0</v>
      </c>
      <c r="E38" s="93" t="str">
        <f>IF(O38="Acad9",9*N38," ")</f>
        <v xml:space="preserve"> </v>
      </c>
      <c r="F38" s="111" t="str">
        <f>IF(O38="Sum3",3*N38," ")</f>
        <v xml:space="preserve"> </v>
      </c>
      <c r="G38" s="112">
        <f t="shared" si="8"/>
        <v>0</v>
      </c>
      <c r="H38" s="96">
        <f>IF(L15&gt;=2,G38+(+H10*G38),0)</f>
        <v>0</v>
      </c>
      <c r="I38" s="96">
        <f>IF(L15&gt;=3,H38+(+I10*H38),0)</f>
        <v>0</v>
      </c>
      <c r="J38" s="96">
        <f>IF(L15&gt;=4,I38+(+J10*I38),0)</f>
        <v>0</v>
      </c>
      <c r="K38" s="97">
        <f>IF(L15&gt;=5,J38+(+K10*J38),0)</f>
        <v>0</v>
      </c>
      <c r="L38" s="98">
        <f t="shared" si="9"/>
        <v>0</v>
      </c>
      <c r="M38" s="16"/>
      <c r="N38" s="88"/>
      <c r="O38" s="79" t="s">
        <v>48</v>
      </c>
    </row>
    <row r="39" spans="1:15" ht="16.2" thickBot="1" x14ac:dyDescent="0.35">
      <c r="A39" s="99"/>
      <c r="B39" s="113" t="s">
        <v>62</v>
      </c>
      <c r="C39" s="113"/>
      <c r="D39" s="101"/>
      <c r="E39" s="114"/>
      <c r="F39" s="114"/>
      <c r="G39" s="104">
        <f t="shared" ref="G39:L39" si="10">SUM(G30:G38)</f>
        <v>0</v>
      </c>
      <c r="H39" s="104">
        <f t="shared" si="10"/>
        <v>0</v>
      </c>
      <c r="I39" s="115">
        <f t="shared" si="10"/>
        <v>0</v>
      </c>
      <c r="J39" s="115">
        <f t="shared" si="10"/>
        <v>0</v>
      </c>
      <c r="K39" s="104">
        <f t="shared" si="10"/>
        <v>0</v>
      </c>
      <c r="L39" s="105">
        <f t="shared" si="10"/>
        <v>0</v>
      </c>
      <c r="M39" s="16"/>
      <c r="N39" s="79"/>
    </row>
    <row r="40" spans="1:15" x14ac:dyDescent="0.3">
      <c r="A40" s="89"/>
      <c r="B40" s="68" t="s">
        <v>63</v>
      </c>
      <c r="C40" s="106"/>
      <c r="D40" s="116" t="str">
        <f t="shared" si="1"/>
        <v xml:space="preserve"> </v>
      </c>
      <c r="E40" s="76"/>
      <c r="F40" s="76"/>
      <c r="G40" s="77"/>
      <c r="H40" s="77"/>
      <c r="I40" s="77"/>
      <c r="J40" s="77"/>
      <c r="K40" s="117"/>
      <c r="L40" s="78" t="s">
        <v>64</v>
      </c>
      <c r="M40" s="16"/>
      <c r="N40" s="79"/>
    </row>
    <row r="41" spans="1:15" x14ac:dyDescent="0.3">
      <c r="A41" s="118"/>
      <c r="B41" s="80" t="s">
        <v>61</v>
      </c>
      <c r="C41" s="119"/>
      <c r="D41" s="120" t="str">
        <f t="shared" si="1"/>
        <v xml:space="preserve"> </v>
      </c>
      <c r="E41" s="121" t="str">
        <f>IF(O41="Acad9",9*N41," ")</f>
        <v xml:space="preserve"> </v>
      </c>
      <c r="F41" s="108">
        <f>IF(O41="Sum3",3*N41," ")</f>
        <v>0</v>
      </c>
      <c r="G41" s="85">
        <f>IF(O41="Sum3",ROUND(C41/9*F41,0))</f>
        <v>0</v>
      </c>
      <c r="H41" s="86">
        <f>IF(L15&gt;=2,G41+(+H10*G41),0)</f>
        <v>0</v>
      </c>
      <c r="I41" s="86">
        <f>IF(L15&gt;=3,H41+(+I10*H41),0)</f>
        <v>0</v>
      </c>
      <c r="J41" s="86">
        <f>IF(L15&gt;=4,I41+(+J10*I41),0)</f>
        <v>0</v>
      </c>
      <c r="K41" s="86">
        <f>IF(L15&gt;=5,J41+(+K10*J41),0)</f>
        <v>0</v>
      </c>
      <c r="L41" s="87">
        <f>SUM(G41:K41)</f>
        <v>0</v>
      </c>
      <c r="M41" s="16"/>
      <c r="N41" s="88"/>
      <c r="O41" s="79" t="s">
        <v>52</v>
      </c>
    </row>
    <row r="42" spans="1:15" x14ac:dyDescent="0.3">
      <c r="A42" s="118"/>
      <c r="B42" s="90"/>
      <c r="C42" s="122"/>
      <c r="D42" s="120" t="str">
        <f t="shared" si="1"/>
        <v xml:space="preserve"> </v>
      </c>
      <c r="E42" s="121" t="str">
        <f>IF(O42="Acad9",9*N42," ")</f>
        <v xml:space="preserve"> </v>
      </c>
      <c r="F42" s="108">
        <f>IF(O42="Sum3",3*N42," ")</f>
        <v>0</v>
      </c>
      <c r="G42" s="85">
        <f>IF(O42="Sum3",ROUND(C42/9*F42,0))</f>
        <v>0</v>
      </c>
      <c r="H42" s="86">
        <f>IF(L15&gt;=2,G42+(+H10*G42),0)</f>
        <v>0</v>
      </c>
      <c r="I42" s="86">
        <f>IF(L15&gt;=3,H42+(+I10*H42),0)</f>
        <v>0</v>
      </c>
      <c r="J42" s="86">
        <f>IF(L15&gt;=4,I42+(+J10*I42),0)</f>
        <v>0</v>
      </c>
      <c r="K42" s="86">
        <f>IF(L15&gt;=5,J42+(+K10*J42),0)</f>
        <v>0</v>
      </c>
      <c r="L42" s="87">
        <f>SUM(G42:K42)</f>
        <v>0</v>
      </c>
      <c r="M42" s="16"/>
      <c r="N42" s="88"/>
      <c r="O42" s="79" t="s">
        <v>52</v>
      </c>
    </row>
    <row r="43" spans="1:15" x14ac:dyDescent="0.3">
      <c r="A43" s="118"/>
      <c r="B43" s="90"/>
      <c r="C43" s="122"/>
      <c r="D43" s="120" t="str">
        <f t="shared" si="1"/>
        <v xml:space="preserve"> </v>
      </c>
      <c r="E43" s="121" t="str">
        <f>IF(O43="Acad9",9*N43," ")</f>
        <v xml:space="preserve"> </v>
      </c>
      <c r="F43" s="108">
        <f>IF(O43="Sum3",3*N43," ")</f>
        <v>0</v>
      </c>
      <c r="G43" s="85">
        <f>IF(O43="Sum3",ROUND(C43/9*F43,0))</f>
        <v>0</v>
      </c>
      <c r="H43" s="86">
        <f>IF(L15&gt;=2,G43+(+H10*G43),0)</f>
        <v>0</v>
      </c>
      <c r="I43" s="86">
        <f>IF(L15&gt;=3,H43+(+I10*H43),0)</f>
        <v>0</v>
      </c>
      <c r="J43" s="86">
        <f>IF(L15&gt;=4,I43+(+J10*I43),0)</f>
        <v>0</v>
      </c>
      <c r="K43" s="86">
        <f>IF(L15&gt;=5,J43+(+K10*J43),0)</f>
        <v>0</v>
      </c>
      <c r="L43" s="87">
        <f>SUM(G43:K43)</f>
        <v>0</v>
      </c>
      <c r="M43" s="16"/>
      <c r="N43" s="88"/>
      <c r="O43" s="79" t="s">
        <v>52</v>
      </c>
    </row>
    <row r="44" spans="1:15" x14ac:dyDescent="0.3">
      <c r="A44" s="118"/>
      <c r="B44" s="90"/>
      <c r="C44" s="122"/>
      <c r="D44" s="120" t="str">
        <f t="shared" si="1"/>
        <v xml:space="preserve"> </v>
      </c>
      <c r="E44" s="121" t="str">
        <f>IF(O44="Acad9",9*N44," ")</f>
        <v xml:space="preserve"> </v>
      </c>
      <c r="F44" s="108">
        <f>IF(O44="Sum3",3*N44," ")</f>
        <v>0</v>
      </c>
      <c r="G44" s="85">
        <f>IF(O44="Sum3",ROUND(C44/9*F44,0))</f>
        <v>0</v>
      </c>
      <c r="H44" s="86">
        <f>IF(L15&gt;=2,G44+(+H10*G44),0)</f>
        <v>0</v>
      </c>
      <c r="I44" s="86">
        <f>IF(L15&gt;=3,H44+(+I10*H44),0)</f>
        <v>0</v>
      </c>
      <c r="J44" s="86">
        <f>IF(L15&gt;=4,I44+(+J10*I44),0)</f>
        <v>0</v>
      </c>
      <c r="K44" s="86">
        <f>IF(L15&gt;=5,J44+(+K10*J44),0)</f>
        <v>0</v>
      </c>
      <c r="L44" s="87">
        <f>SUM(G44:K44)</f>
        <v>0</v>
      </c>
      <c r="M44" s="16"/>
      <c r="N44" s="88"/>
      <c r="O44" s="79" t="s">
        <v>52</v>
      </c>
    </row>
    <row r="45" spans="1:15" x14ac:dyDescent="0.3">
      <c r="A45" s="123"/>
      <c r="B45" s="124"/>
      <c r="C45" s="125"/>
      <c r="D45" s="126" t="str">
        <f t="shared" si="1"/>
        <v xml:space="preserve"> </v>
      </c>
      <c r="E45" s="95" t="str">
        <f>IF(O45="Acad9",9*N45," ")</f>
        <v xml:space="preserve"> </v>
      </c>
      <c r="F45" s="93">
        <f>IF(O45="Sum3",3*N45," ")</f>
        <v>0</v>
      </c>
      <c r="G45" s="112">
        <f>IF(O45="Sum3",ROUND(C45/9*F45,0))</f>
        <v>0</v>
      </c>
      <c r="H45" s="96">
        <f>IF(L15&gt;=2,G45+(+H10*G45),0)</f>
        <v>0</v>
      </c>
      <c r="I45" s="96">
        <f>IF(L15&gt;=3,H45+(+I10*H45),0)</f>
        <v>0</v>
      </c>
      <c r="J45" s="96">
        <f>IF(L15&gt;=4,I45+(+J10*I45),0)</f>
        <v>0</v>
      </c>
      <c r="K45" s="97">
        <f>IF(L15&gt;=5,J45+(+K10*J45),0)</f>
        <v>0</v>
      </c>
      <c r="L45" s="98">
        <f>SUM(G45:K45)</f>
        <v>0</v>
      </c>
      <c r="M45" s="5"/>
      <c r="N45" s="88"/>
      <c r="O45" s="79" t="s">
        <v>52</v>
      </c>
    </row>
    <row r="46" spans="1:15" ht="16.2" thickBot="1" x14ac:dyDescent="0.35">
      <c r="A46" s="127"/>
      <c r="B46" s="113" t="s">
        <v>65</v>
      </c>
      <c r="C46" s="113"/>
      <c r="D46" s="101"/>
      <c r="E46" s="114"/>
      <c r="F46" s="114"/>
      <c r="G46" s="128">
        <f t="shared" ref="G46:L46" si="11">SUM(G41:G45)</f>
        <v>0</v>
      </c>
      <c r="H46" s="115">
        <f t="shared" si="11"/>
        <v>0</v>
      </c>
      <c r="I46" s="115">
        <f t="shared" si="11"/>
        <v>0</v>
      </c>
      <c r="J46" s="115">
        <f t="shared" si="11"/>
        <v>0</v>
      </c>
      <c r="K46" s="115">
        <f t="shared" si="11"/>
        <v>0</v>
      </c>
      <c r="L46" s="129">
        <f t="shared" si="11"/>
        <v>0</v>
      </c>
      <c r="M46" s="5"/>
      <c r="N46" s="79"/>
    </row>
    <row r="47" spans="1:15" x14ac:dyDescent="0.3">
      <c r="A47" s="67"/>
      <c r="B47" s="106" t="s">
        <v>66</v>
      </c>
      <c r="C47" s="26"/>
      <c r="D47" s="107" t="str">
        <f t="shared" si="1"/>
        <v xml:space="preserve"> </v>
      </c>
      <c r="E47" s="27"/>
      <c r="F47" s="27"/>
      <c r="G47" s="77"/>
      <c r="H47" s="77"/>
      <c r="I47" s="77"/>
      <c r="J47" s="77" t="s">
        <v>44</v>
      </c>
      <c r="K47" s="77" t="s">
        <v>44</v>
      </c>
      <c r="L47" s="78" t="s">
        <v>44</v>
      </c>
      <c r="M47" s="5"/>
      <c r="N47" s="79"/>
    </row>
    <row r="48" spans="1:15" x14ac:dyDescent="0.3">
      <c r="A48" s="89" t="s">
        <v>47</v>
      </c>
      <c r="B48" s="26" t="s">
        <v>67</v>
      </c>
      <c r="C48" s="130"/>
      <c r="D48" s="82">
        <f>IF(O48="Cal12",12*N48," ")</f>
        <v>0</v>
      </c>
      <c r="E48" s="131" t="str">
        <f t="shared" ref="E48:E53" si="12">IF(O48="Acad9",9*N48," ")</f>
        <v xml:space="preserve"> </v>
      </c>
      <c r="F48" s="84" t="str">
        <f t="shared" ref="F48:F53" si="13">IF(O48="Sum3",3*N48," ")</f>
        <v xml:space="preserve"> </v>
      </c>
      <c r="G48" s="85">
        <f>IF(O48="Cal12",ROUND(C48/12*D48,0),IF(O48="Acad9",ROUND(C48/9*E48,0)))</f>
        <v>0</v>
      </c>
      <c r="H48" s="86">
        <f>IF(L15&gt;=2,G48+(+H10*G48),0)</f>
        <v>0</v>
      </c>
      <c r="I48" s="86">
        <f>IF(L15&gt;=3,H48+(+I10*H48),0)</f>
        <v>0</v>
      </c>
      <c r="J48" s="86">
        <f>IF(L15&gt;=4,I48+(+J10*I48),0)</f>
        <v>0</v>
      </c>
      <c r="K48" s="86">
        <f>IF(L15&gt;=5,J48+(+K10*J48),0)</f>
        <v>0</v>
      </c>
      <c r="L48" s="87">
        <f>SUM(G48:K48)</f>
        <v>0</v>
      </c>
      <c r="M48" s="5"/>
      <c r="N48" s="88"/>
      <c r="O48" s="79" t="s">
        <v>48</v>
      </c>
    </row>
    <row r="49" spans="1:15" x14ac:dyDescent="0.3">
      <c r="A49" s="89" t="s">
        <v>49</v>
      </c>
      <c r="B49" s="26" t="s">
        <v>68</v>
      </c>
      <c r="C49" s="130"/>
      <c r="D49" s="82">
        <f t="shared" si="1"/>
        <v>0</v>
      </c>
      <c r="E49" s="131" t="str">
        <f t="shared" si="12"/>
        <v xml:space="preserve"> </v>
      </c>
      <c r="F49" s="84" t="str">
        <f t="shared" si="13"/>
        <v xml:space="preserve"> </v>
      </c>
      <c r="G49" s="85">
        <f>IF(O49="Cal12",ROUND(C49/12*D49,0),IF(O49="Acad9",ROUND(C49/9*E49,0)))</f>
        <v>0</v>
      </c>
      <c r="H49" s="86">
        <f>IF(K15&gt;=2,G49+(+H10*G49),0)</f>
        <v>0</v>
      </c>
      <c r="I49" s="86">
        <f>IF(K15&gt;=3,H49+(+I10*H49),0)</f>
        <v>0</v>
      </c>
      <c r="J49" s="86">
        <f>IF(K15&gt;=4,I49+(+J10*I49),0)</f>
        <v>0</v>
      </c>
      <c r="K49" s="86">
        <f>IF(L15&gt;=5,J49+(+K10*J49),0)</f>
        <v>0</v>
      </c>
      <c r="L49" s="87">
        <f>SUM(G49:K49)</f>
        <v>0</v>
      </c>
      <c r="M49" s="5"/>
      <c r="N49" s="88"/>
      <c r="O49" s="79" t="s">
        <v>48</v>
      </c>
    </row>
    <row r="50" spans="1:15" x14ac:dyDescent="0.3">
      <c r="A50" s="89" t="s">
        <v>51</v>
      </c>
      <c r="B50" s="26" t="s">
        <v>69</v>
      </c>
      <c r="C50" s="130"/>
      <c r="D50" s="120" t="str">
        <f t="shared" si="1"/>
        <v xml:space="preserve"> </v>
      </c>
      <c r="E50" s="121" t="str">
        <f t="shared" si="12"/>
        <v xml:space="preserve"> </v>
      </c>
      <c r="F50" s="84" t="str">
        <f t="shared" si="13"/>
        <v xml:space="preserve"> </v>
      </c>
      <c r="G50" s="329" t="s">
        <v>70</v>
      </c>
      <c r="H50" s="330"/>
      <c r="I50" s="330"/>
      <c r="J50" s="330"/>
      <c r="K50" s="331"/>
      <c r="L50" s="132"/>
      <c r="M50" s="5"/>
      <c r="N50" s="88"/>
    </row>
    <row r="51" spans="1:15" x14ac:dyDescent="0.3">
      <c r="A51" s="89" t="s">
        <v>53</v>
      </c>
      <c r="B51" s="26" t="s">
        <v>71</v>
      </c>
      <c r="C51" s="130"/>
      <c r="D51" s="120" t="str">
        <f t="shared" si="1"/>
        <v xml:space="preserve"> </v>
      </c>
      <c r="E51" s="121" t="str">
        <f t="shared" si="12"/>
        <v xml:space="preserve"> </v>
      </c>
      <c r="F51" s="84" t="str">
        <f t="shared" si="13"/>
        <v xml:space="preserve"> </v>
      </c>
      <c r="G51" s="329" t="s">
        <v>70</v>
      </c>
      <c r="H51" s="330"/>
      <c r="I51" s="330"/>
      <c r="J51" s="330"/>
      <c r="K51" s="331"/>
      <c r="L51" s="133"/>
      <c r="M51" s="5"/>
      <c r="N51" s="88"/>
    </row>
    <row r="52" spans="1:15" x14ac:dyDescent="0.3">
      <c r="A52" s="89" t="s">
        <v>54</v>
      </c>
      <c r="B52" s="26" t="s">
        <v>72</v>
      </c>
      <c r="C52" s="130"/>
      <c r="D52" s="82">
        <f t="shared" si="1"/>
        <v>0</v>
      </c>
      <c r="E52" s="131" t="str">
        <f t="shared" si="12"/>
        <v xml:space="preserve"> </v>
      </c>
      <c r="F52" s="84" t="str">
        <f t="shared" si="13"/>
        <v xml:space="preserve"> </v>
      </c>
      <c r="G52" s="85">
        <f>IF(O52="Cal12",ROUND(C52/12*D52,0),IF(O52="Acad9",ROUND(C52/9*E52,0)))</f>
        <v>0</v>
      </c>
      <c r="H52" s="86">
        <f>IF(K15&gt;=2,G52+(+H10*G52),0)</f>
        <v>0</v>
      </c>
      <c r="I52" s="86">
        <f>IF(L15&gt;=3,H52+(+I10*H52),0)</f>
        <v>0</v>
      </c>
      <c r="J52" s="86">
        <f>IF(L15&gt;=4,I52+(+J10*I52),0)</f>
        <v>0</v>
      </c>
      <c r="K52" s="86">
        <f>IF(L15&gt;=5,J52+(+K10*J52),0)</f>
        <v>0</v>
      </c>
      <c r="L52" s="87">
        <f>SUM(G52:K52)</f>
        <v>0</v>
      </c>
      <c r="M52" s="5"/>
      <c r="N52" s="88"/>
      <c r="O52" s="79" t="s">
        <v>48</v>
      </c>
    </row>
    <row r="53" spans="1:15" x14ac:dyDescent="0.3">
      <c r="A53" s="134" t="s">
        <v>55</v>
      </c>
      <c r="B53" s="36" t="s">
        <v>73</v>
      </c>
      <c r="C53" s="135"/>
      <c r="D53" s="93">
        <f t="shared" si="1"/>
        <v>0</v>
      </c>
      <c r="E53" s="136" t="str">
        <f t="shared" si="12"/>
        <v xml:space="preserve"> </v>
      </c>
      <c r="F53" s="95" t="str">
        <f t="shared" si="13"/>
        <v xml:space="preserve"> </v>
      </c>
      <c r="G53" s="112">
        <f>IF(O53="Cal12",ROUND(C53/12*D53,0),IF(O53="Acad9",ROUND(C53/9*E53,0)))</f>
        <v>0</v>
      </c>
      <c r="H53" s="96">
        <f>IF(K15&gt;=2,G53+(+H10*G53),0)</f>
        <v>0</v>
      </c>
      <c r="I53" s="96">
        <f>IF(L15&gt;=3,H53+(+I10*H53),0)</f>
        <v>0</v>
      </c>
      <c r="J53" s="96">
        <f>IF(L15&gt;=4,I53+(+J10*I53),0)</f>
        <v>0</v>
      </c>
      <c r="K53" s="96">
        <f>IF(L15&gt;=5,J53+(+K10*J53),0)</f>
        <v>0</v>
      </c>
      <c r="L53" s="98">
        <f>SUM(G53:K53)</f>
        <v>0</v>
      </c>
      <c r="M53" s="5"/>
      <c r="N53" s="88"/>
      <c r="O53" s="79" t="s">
        <v>48</v>
      </c>
    </row>
    <row r="54" spans="1:15" ht="16.2" thickBot="1" x14ac:dyDescent="0.35">
      <c r="A54" s="127"/>
      <c r="B54" s="113" t="s">
        <v>74</v>
      </c>
      <c r="C54" s="113"/>
      <c r="D54" s="114"/>
      <c r="E54" s="114"/>
      <c r="F54" s="114"/>
      <c r="G54" s="128">
        <f>SUM(G48:G49)+SUM(G52:G53)</f>
        <v>0</v>
      </c>
      <c r="H54" s="115">
        <f>SUM(H48:H49)+SUM(H52:H53)</f>
        <v>0</v>
      </c>
      <c r="I54" s="115">
        <f>SUM(I48:I49)+SUM(I52:I53)</f>
        <v>0</v>
      </c>
      <c r="J54" s="115">
        <f>SUM(J48:J49)+SUM(J52:J53)</f>
        <v>0</v>
      </c>
      <c r="K54" s="115">
        <f>SUM(K48:K49)+SUM(K52:K53)</f>
        <v>0</v>
      </c>
      <c r="L54" s="129">
        <f>SUM(L48:L53)</f>
        <v>0</v>
      </c>
      <c r="M54" s="5"/>
      <c r="N54" s="88"/>
    </row>
    <row r="55" spans="1:15" x14ac:dyDescent="0.3">
      <c r="A55" s="67"/>
      <c r="B55" s="106" t="s">
        <v>75</v>
      </c>
      <c r="C55" s="137"/>
      <c r="D55" s="108">
        <f t="shared" ref="D55:D56" si="14">IF(O55="Cal12",12*N55," ")</f>
        <v>0</v>
      </c>
      <c r="E55" s="138" t="str">
        <f>IF(O55="Acad9",9*N55," ")</f>
        <v xml:space="preserve"> </v>
      </c>
      <c r="F55" s="139" t="str">
        <f>IF(O55="Sum3",3*N55," ")</f>
        <v xml:space="preserve"> </v>
      </c>
      <c r="G55" s="85">
        <f>IF(O55="Cal12",ROUND(C55/12*D55,0),IF(O55="Acad9",ROUND(C55/9*E55,0),IF(O55="Sum3",ROUND(C55/9*F55,0))))</f>
        <v>0</v>
      </c>
      <c r="H55" s="86">
        <f>IF(L15&gt;=2,G55+(+H10*G55),0)</f>
        <v>0</v>
      </c>
      <c r="I55" s="86">
        <f>IF(L15&gt;=3,H55+(+I10*H55),0)</f>
        <v>0</v>
      </c>
      <c r="J55" s="86">
        <f>IF(L15&gt;=4,I55+(+J10*I55),0)</f>
        <v>0</v>
      </c>
      <c r="K55" s="86">
        <f>IF(L15&gt;=5,J55+(+K10*J55),0)</f>
        <v>0</v>
      </c>
      <c r="L55" s="87">
        <f>SUM(G55:K55)</f>
        <v>0</v>
      </c>
      <c r="M55" s="5"/>
      <c r="N55" s="88"/>
      <c r="O55" s="79" t="s">
        <v>48</v>
      </c>
    </row>
    <row r="56" spans="1:15" x14ac:dyDescent="0.3">
      <c r="A56" s="89"/>
      <c r="B56" s="26"/>
      <c r="C56" s="140"/>
      <c r="D56" s="108">
        <f t="shared" si="14"/>
        <v>0</v>
      </c>
      <c r="E56" s="120" t="str">
        <f>IF(O56="Acad9",9*N56," ")</f>
        <v xml:space="preserve"> </v>
      </c>
      <c r="F56" s="139" t="str">
        <f>IF(O56="Sum3",3*N56," ")</f>
        <v xml:space="preserve"> </v>
      </c>
      <c r="G56" s="85">
        <f>IF(O56="Cal12",ROUND(C56/12*D56,0),IF(O56="Acad9",ROUND(C56/9*E56,0),IF(O56="Sum3",ROUND(C56/9*F56,0))))</f>
        <v>0</v>
      </c>
      <c r="H56" s="86">
        <f>IF(L15&gt;=2,G56+(+H10*G56),0)</f>
        <v>0</v>
      </c>
      <c r="I56" s="86">
        <f>IF(L15&gt;=3,H56+(+I10*H56),0)</f>
        <v>0</v>
      </c>
      <c r="J56" s="86">
        <f>IF(L15&gt;=4,I56+(+J10*I56),0)</f>
        <v>0</v>
      </c>
      <c r="K56" s="86">
        <f>IF(L15&gt;=5,J56+(+K10*J56),0)</f>
        <v>0</v>
      </c>
      <c r="L56" s="87">
        <f>SUM(G56:K56)</f>
        <v>0</v>
      </c>
      <c r="M56" s="5"/>
      <c r="N56" s="88"/>
      <c r="O56" s="79" t="s">
        <v>48</v>
      </c>
    </row>
    <row r="57" spans="1:15" x14ac:dyDescent="0.3">
      <c r="A57" s="89"/>
      <c r="B57" s="26"/>
      <c r="C57" s="140"/>
      <c r="D57" s="108">
        <f>IF(O57="Cal12",12*N57," ")</f>
        <v>0</v>
      </c>
      <c r="E57" s="120" t="str">
        <f>IF(O57="Acad9",9*N57," ")</f>
        <v xml:space="preserve"> </v>
      </c>
      <c r="F57" s="139" t="str">
        <f>IF(O57="Sum3",3*N57," ")</f>
        <v xml:space="preserve"> </v>
      </c>
      <c r="G57" s="85">
        <f>IF(O57="Cal12",ROUND(C57/12*D57,0),IF(O57="Acad9",ROUND(C57/9*E57,0),IF(O57="Sum3",ROUND(C57/9*F57,0))))</f>
        <v>0</v>
      </c>
      <c r="H57" s="86">
        <f>IF(L15&gt;=2,G57+(+H10*G57),0)</f>
        <v>0</v>
      </c>
      <c r="I57" s="86">
        <f>IF(L15&gt;=3,H57+(+I10*H57),0)</f>
        <v>0</v>
      </c>
      <c r="J57" s="86">
        <f>IF(L15&gt;=4,I57+(+J10*I57),0)</f>
        <v>0</v>
      </c>
      <c r="K57" s="86">
        <f>IF(L15&gt;=5,J57+(+K10*J57),0)</f>
        <v>0</v>
      </c>
      <c r="L57" s="87">
        <f>SUM(G57:K57)</f>
        <v>0</v>
      </c>
      <c r="M57" s="5"/>
      <c r="N57" s="88"/>
      <c r="O57" s="79" t="s">
        <v>48</v>
      </c>
    </row>
    <row r="58" spans="1:15" x14ac:dyDescent="0.3">
      <c r="A58" s="134"/>
      <c r="B58" s="36"/>
      <c r="C58" s="141"/>
      <c r="D58" s="110">
        <f>IF(O58="Cal12",12*N58," ")</f>
        <v>0</v>
      </c>
      <c r="E58" s="126" t="str">
        <f>IF(O58="Acad9",9*N58," ")</f>
        <v xml:space="preserve"> </v>
      </c>
      <c r="F58" s="126" t="str">
        <f>IF(O58="Sum3",3*N58," ")</f>
        <v xml:space="preserve"> </v>
      </c>
      <c r="G58" s="112">
        <f>IF(O58="Cal12",ROUND(C58/12*D58,0),IF(O58="Acad9",ROUND(C58/9*E58,0),IF(O58="Sum3",ROUND(C58/9*F58,0))))</f>
        <v>0</v>
      </c>
      <c r="H58" s="96">
        <f>IF(L15&gt;=2,G58+(+H10*G58),0)</f>
        <v>0</v>
      </c>
      <c r="I58" s="96">
        <f>IF(L15&gt;=3,H58+(+I10*H58),0)</f>
        <v>0</v>
      </c>
      <c r="J58" s="96">
        <f>IF(L15&gt;=4,I58+(+J10*I58),0)</f>
        <v>0</v>
      </c>
      <c r="K58" s="97">
        <f>IF(L15&gt;=5,J58+(+K10*J58),0)</f>
        <v>0</v>
      </c>
      <c r="L58" s="98">
        <f>SUM(G58:K58)</f>
        <v>0</v>
      </c>
      <c r="M58" s="5"/>
      <c r="N58" s="88"/>
      <c r="O58" s="79" t="s">
        <v>48</v>
      </c>
    </row>
    <row r="59" spans="1:15" ht="16.2" thickBot="1" x14ac:dyDescent="0.35">
      <c r="A59" s="99"/>
      <c r="B59" s="113" t="s">
        <v>76</v>
      </c>
      <c r="C59" s="113"/>
      <c r="D59" s="114"/>
      <c r="E59" s="114"/>
      <c r="F59" s="114"/>
      <c r="G59" s="142">
        <f t="shared" ref="G59:L59" si="15">SUM(G55:G58)</f>
        <v>0</v>
      </c>
      <c r="H59" s="104">
        <f t="shared" si="15"/>
        <v>0</v>
      </c>
      <c r="I59" s="104">
        <f t="shared" si="15"/>
        <v>0</v>
      </c>
      <c r="J59" s="104">
        <f t="shared" si="15"/>
        <v>0</v>
      </c>
      <c r="K59" s="104">
        <f t="shared" si="15"/>
        <v>0</v>
      </c>
      <c r="L59" s="105">
        <f t="shared" si="15"/>
        <v>0</v>
      </c>
      <c r="M59" s="5"/>
      <c r="N59" s="88"/>
    </row>
    <row r="60" spans="1:15" x14ac:dyDescent="0.3">
      <c r="A60" s="67"/>
      <c r="B60" s="106" t="s">
        <v>77</v>
      </c>
      <c r="C60" s="137"/>
      <c r="D60" s="143">
        <f>IF(O60="Cal12",12*N60," ")</f>
        <v>0</v>
      </c>
      <c r="E60" s="144" t="str">
        <f>IF(O60="Acad9",9*N60," ")</f>
        <v xml:space="preserve"> </v>
      </c>
      <c r="F60" s="84" t="str">
        <f>IF(O60="Sum3",3*N60," ")</f>
        <v xml:space="preserve"> </v>
      </c>
      <c r="G60" s="85">
        <f>IF(O60="Cal12",ROUND(C60/12*D60,0),IF(O60="Acad9",ROUND(C60/9*E60,0),IF(O60="Sum3",ROUND(C60/9*F60,0))))</f>
        <v>0</v>
      </c>
      <c r="H60" s="86">
        <f>IF(L15&gt;=2,G60+(+H10*G60),0)</f>
        <v>0</v>
      </c>
      <c r="I60" s="86">
        <f>IF(L15&gt;=3,H60+(+I10*H60),0)</f>
        <v>0</v>
      </c>
      <c r="J60" s="86">
        <f>IF(L15&gt;=4,I60+(+J10*I60),0)</f>
        <v>0</v>
      </c>
      <c r="K60" s="86">
        <f>IF(L15&gt;=5,J60+(+K10*J60),0)</f>
        <v>0</v>
      </c>
      <c r="L60" s="87">
        <f>SUM(G60:K60)</f>
        <v>0</v>
      </c>
      <c r="M60" s="5"/>
      <c r="N60" s="88"/>
      <c r="O60" s="79" t="s">
        <v>48</v>
      </c>
    </row>
    <row r="61" spans="1:15" x14ac:dyDescent="0.3">
      <c r="A61" s="89"/>
      <c r="B61" s="26"/>
      <c r="C61" s="140"/>
      <c r="D61" s="108">
        <f>IF(O61="Cal12",12*N61," ")</f>
        <v>0</v>
      </c>
      <c r="E61" s="121" t="str">
        <f>IF(O61="Acad9",9*N61," ")</f>
        <v xml:space="preserve"> </v>
      </c>
      <c r="F61" s="84" t="str">
        <f>IF(O61="Sum3",3*N61," ")</f>
        <v xml:space="preserve"> </v>
      </c>
      <c r="G61" s="85">
        <f>IF(O61="Cal12",ROUND(C61/12*D61,0),IF(O61="Acad9",ROUND(C61/9*E61,0),IF(O61="Sum3",ROUND(C61/9*F61,0))))</f>
        <v>0</v>
      </c>
      <c r="H61" s="86">
        <f>IF(L15&gt;=2,G61+(+H10*G61),0)</f>
        <v>0</v>
      </c>
      <c r="I61" s="86">
        <f>IF(L15&gt;=3,H61+(+I10*H61),0)</f>
        <v>0</v>
      </c>
      <c r="J61" s="86">
        <f>IF(L15&gt;=4,I61+(+J10*I61),0)</f>
        <v>0</v>
      </c>
      <c r="K61" s="86">
        <f>IF(L15&gt;=5,J61+(+K10*J61),0)</f>
        <v>0</v>
      </c>
      <c r="L61" s="87">
        <f>SUM(G61:K61)</f>
        <v>0</v>
      </c>
      <c r="M61" s="5"/>
      <c r="N61" s="88"/>
      <c r="O61" s="79" t="s">
        <v>48</v>
      </c>
    </row>
    <row r="62" spans="1:15" x14ac:dyDescent="0.3">
      <c r="A62" s="89"/>
      <c r="B62" s="26"/>
      <c r="C62" s="140"/>
      <c r="D62" s="108">
        <f>IF(O62="Cal12",12*N62," ")</f>
        <v>0</v>
      </c>
      <c r="E62" s="121" t="str">
        <f>IF(O62="Acad9",9*N62," ")</f>
        <v xml:space="preserve"> </v>
      </c>
      <c r="F62" s="84" t="str">
        <f>IF(O62="Sum3",3*N62," ")</f>
        <v xml:space="preserve"> </v>
      </c>
      <c r="G62" s="85">
        <f>IF(O62="Cal12",ROUND(C62/12*D62,0),IF(O62="Acad9",ROUND(C62/9*E62,0),IF(O62="Sum3",ROUND(C62/9*F62,0))))</f>
        <v>0</v>
      </c>
      <c r="H62" s="86">
        <f>IF(L15&gt;=2,G62+(+H10*G62),0)</f>
        <v>0</v>
      </c>
      <c r="I62" s="86">
        <f>IF(L15&gt;=3,H62+(+I10*H62),0)</f>
        <v>0</v>
      </c>
      <c r="J62" s="86">
        <f>IF(L15&gt;=4,I62+(+J10*I62),0)</f>
        <v>0</v>
      </c>
      <c r="K62" s="86">
        <f>IF(L15&gt;=5,J62+(+K10*J62),0)</f>
        <v>0</v>
      </c>
      <c r="L62" s="87">
        <f>SUM(G62:K62)</f>
        <v>0</v>
      </c>
      <c r="M62" s="5"/>
      <c r="N62" s="88"/>
      <c r="O62" s="79" t="s">
        <v>48</v>
      </c>
    </row>
    <row r="63" spans="1:15" x14ac:dyDescent="0.3">
      <c r="A63" s="134"/>
      <c r="B63" s="36"/>
      <c r="C63" s="141"/>
      <c r="D63" s="110">
        <f>IF(O63="Cal12",12*N63," ")</f>
        <v>0</v>
      </c>
      <c r="E63" s="95" t="str">
        <f>IF(O63="Acad9",9*N63," ")</f>
        <v xml:space="preserve"> </v>
      </c>
      <c r="F63" s="95" t="str">
        <f>IF(O63="Sum3",3*N63," ")</f>
        <v xml:space="preserve"> </v>
      </c>
      <c r="G63" s="112">
        <f>IF(O63="Cal12",ROUND(C63/12*D63,0),IF(O63="Acad9",ROUND(C63/9*E63,0),IF(O63="Sum3",ROUND(C63/9*F63,0))))</f>
        <v>0</v>
      </c>
      <c r="H63" s="96">
        <f>IF(L15&gt;=2,G63+(+H10*G63),0)</f>
        <v>0</v>
      </c>
      <c r="I63" s="96">
        <f>IF(L15&gt;=3,H63+(+I10*H63),0)</f>
        <v>0</v>
      </c>
      <c r="J63" s="96">
        <f>IF(L15&gt;=4,I63+(+J10*I63),0)</f>
        <v>0</v>
      </c>
      <c r="K63" s="97">
        <f>IF(L15&gt;=5,J63+(+K10*J63),0)</f>
        <v>0</v>
      </c>
      <c r="L63" s="98">
        <f>SUM(G63:K63)</f>
        <v>0</v>
      </c>
      <c r="M63" s="5"/>
      <c r="N63" s="88"/>
      <c r="O63" s="79" t="s">
        <v>48</v>
      </c>
    </row>
    <row r="64" spans="1:15" ht="16.2" thickBot="1" x14ac:dyDescent="0.35">
      <c r="A64" s="99"/>
      <c r="B64" s="113" t="s">
        <v>78</v>
      </c>
      <c r="C64" s="113"/>
      <c r="D64" s="114"/>
      <c r="E64" s="114"/>
      <c r="F64" s="114"/>
      <c r="G64" s="142">
        <f t="shared" ref="G64:L64" si="16">SUM(G60:G63)</f>
        <v>0</v>
      </c>
      <c r="H64" s="104">
        <f t="shared" si="16"/>
        <v>0</v>
      </c>
      <c r="I64" s="104">
        <f t="shared" si="16"/>
        <v>0</v>
      </c>
      <c r="J64" s="104">
        <f t="shared" si="16"/>
        <v>0</v>
      </c>
      <c r="K64" s="104">
        <f t="shared" si="16"/>
        <v>0</v>
      </c>
      <c r="L64" s="105">
        <f t="shared" si="16"/>
        <v>0</v>
      </c>
      <c r="M64" s="5"/>
    </row>
    <row r="65" spans="1:13" x14ac:dyDescent="0.3">
      <c r="A65" s="89"/>
      <c r="B65" s="26" t="s">
        <v>79</v>
      </c>
      <c r="C65" s="26"/>
      <c r="D65" s="27"/>
      <c r="E65" s="27"/>
      <c r="F65" s="27"/>
      <c r="G65" s="145">
        <f>G4*(G28+G54-G48)</f>
        <v>20000</v>
      </c>
      <c r="H65" s="145">
        <f t="shared" ref="H65:K65" si="17">H4*(H28+H54-H48)</f>
        <v>20750</v>
      </c>
      <c r="I65" s="145">
        <f t="shared" si="17"/>
        <v>0</v>
      </c>
      <c r="J65" s="145">
        <f t="shared" si="17"/>
        <v>0</v>
      </c>
      <c r="K65" s="145">
        <f t="shared" si="17"/>
        <v>0</v>
      </c>
      <c r="L65" s="146">
        <f t="shared" ref="L65:L73" si="18">SUM(G65:K65)</f>
        <v>40750</v>
      </c>
      <c r="M65" s="5"/>
    </row>
    <row r="66" spans="1:13" x14ac:dyDescent="0.3">
      <c r="A66" s="89"/>
      <c r="B66" s="26" t="s">
        <v>80</v>
      </c>
      <c r="C66" s="26"/>
      <c r="D66" s="27"/>
      <c r="E66" s="27"/>
      <c r="F66" s="27"/>
      <c r="G66" s="147">
        <f>G39*G5</f>
        <v>0</v>
      </c>
      <c r="H66" s="86">
        <f>H39*H5</f>
        <v>0</v>
      </c>
      <c r="I66" s="86">
        <f>I39*I5</f>
        <v>0</v>
      </c>
      <c r="J66" s="86">
        <f>J39*J5</f>
        <v>0</v>
      </c>
      <c r="K66" s="86">
        <f>K39*K5</f>
        <v>0</v>
      </c>
      <c r="L66" s="87">
        <f t="shared" si="18"/>
        <v>0</v>
      </c>
      <c r="M66" s="5"/>
    </row>
    <row r="67" spans="1:13" x14ac:dyDescent="0.3">
      <c r="A67" s="89"/>
      <c r="B67" s="26" t="s">
        <v>81</v>
      </c>
      <c r="C67" s="26"/>
      <c r="D67" s="27"/>
      <c r="E67" s="27"/>
      <c r="F67" s="27"/>
      <c r="G67" s="148">
        <f>G8*G46</f>
        <v>0</v>
      </c>
      <c r="H67" s="149">
        <f>H8*H46</f>
        <v>0</v>
      </c>
      <c r="I67" s="149">
        <f>I8*I46</f>
        <v>0</v>
      </c>
      <c r="J67" s="149">
        <f>J8*J46</f>
        <v>0</v>
      </c>
      <c r="K67" s="149">
        <f>K8*K46</f>
        <v>0</v>
      </c>
      <c r="L67" s="87">
        <f t="shared" si="18"/>
        <v>0</v>
      </c>
      <c r="M67" s="5"/>
    </row>
    <row r="68" spans="1:13" x14ac:dyDescent="0.3">
      <c r="A68" s="89"/>
      <c r="B68" s="26" t="s">
        <v>82</v>
      </c>
      <c r="C68" s="26"/>
      <c r="D68" s="27"/>
      <c r="E68" s="27"/>
      <c r="F68" s="27"/>
      <c r="G68" s="148">
        <f>G6*G59</f>
        <v>0</v>
      </c>
      <c r="H68" s="149">
        <f>H6*H59</f>
        <v>0</v>
      </c>
      <c r="I68" s="149">
        <f>I6*I59</f>
        <v>0</v>
      </c>
      <c r="J68" s="149">
        <f>J6*J59</f>
        <v>0</v>
      </c>
      <c r="K68" s="149">
        <f>K6*K59</f>
        <v>0</v>
      </c>
      <c r="L68" s="87">
        <f t="shared" si="18"/>
        <v>0</v>
      </c>
      <c r="M68" s="5"/>
    </row>
    <row r="69" spans="1:13" x14ac:dyDescent="0.3">
      <c r="A69" s="89"/>
      <c r="B69" s="26" t="s">
        <v>83</v>
      </c>
      <c r="C69" s="26"/>
      <c r="D69" s="27"/>
      <c r="E69" s="27"/>
      <c r="F69" s="27"/>
      <c r="G69" s="148">
        <f>G9*G48</f>
        <v>0</v>
      </c>
      <c r="H69" s="148">
        <f t="shared" ref="H69:K69" si="19">H9*H48</f>
        <v>0</v>
      </c>
      <c r="I69" s="148">
        <f t="shared" si="19"/>
        <v>0</v>
      </c>
      <c r="J69" s="148">
        <f t="shared" si="19"/>
        <v>0</v>
      </c>
      <c r="K69" s="148">
        <f t="shared" si="19"/>
        <v>0</v>
      </c>
      <c r="L69" s="87">
        <f>SUM(G69:K69)</f>
        <v>0</v>
      </c>
      <c r="M69" s="5"/>
    </row>
    <row r="70" spans="1:13" x14ac:dyDescent="0.3">
      <c r="A70" s="134"/>
      <c r="B70" s="36" t="s">
        <v>84</v>
      </c>
      <c r="C70" s="36"/>
      <c r="D70" s="37"/>
      <c r="E70" s="37"/>
      <c r="F70" s="37"/>
      <c r="G70" s="150">
        <f>G7*G64</f>
        <v>0</v>
      </c>
      <c r="H70" s="151">
        <f>H7*H64</f>
        <v>0</v>
      </c>
      <c r="I70" s="151">
        <f>I7*I64</f>
        <v>0</v>
      </c>
      <c r="J70" s="151">
        <f>J7*J64</f>
        <v>0</v>
      </c>
      <c r="K70" s="152">
        <f>K7*K64</f>
        <v>0</v>
      </c>
      <c r="L70" s="98">
        <f t="shared" si="18"/>
        <v>0</v>
      </c>
      <c r="M70" s="5"/>
    </row>
    <row r="71" spans="1:13" x14ac:dyDescent="0.3">
      <c r="A71" s="153"/>
      <c r="B71" s="154" t="s">
        <v>85</v>
      </c>
      <c r="C71" s="154"/>
      <c r="D71" s="155"/>
      <c r="E71" s="155"/>
      <c r="F71" s="155"/>
      <c r="G71" s="156">
        <f>G28+G39+G46+G54+G59+G64</f>
        <v>50000</v>
      </c>
      <c r="H71" s="157">
        <f>H28+H39+H46+H54+H59+H64</f>
        <v>50000</v>
      </c>
      <c r="I71" s="157">
        <f>I28+I39+I46+I54+I59+I64</f>
        <v>0</v>
      </c>
      <c r="J71" s="157">
        <f>J28+J39+J46+J54+J59+J64</f>
        <v>0</v>
      </c>
      <c r="K71" s="157">
        <f>K28+K39+K46+K54+K59+K64</f>
        <v>0</v>
      </c>
      <c r="L71" s="158">
        <f t="shared" si="18"/>
        <v>100000</v>
      </c>
      <c r="M71" s="5"/>
    </row>
    <row r="72" spans="1:13" x14ac:dyDescent="0.3">
      <c r="A72" s="159" t="s">
        <v>86</v>
      </c>
      <c r="B72" s="154" t="s">
        <v>87</v>
      </c>
      <c r="C72" s="154"/>
      <c r="D72" s="155"/>
      <c r="E72" s="155"/>
      <c r="F72" s="155"/>
      <c r="G72" s="160">
        <f>SUM(G65:G70)</f>
        <v>20000</v>
      </c>
      <c r="H72" s="157">
        <f>SUM(H65:H70)</f>
        <v>20750</v>
      </c>
      <c r="I72" s="157">
        <f>SUM(I65:I70)</f>
        <v>0</v>
      </c>
      <c r="J72" s="157">
        <f>SUM(J65:J70)</f>
        <v>0</v>
      </c>
      <c r="K72" s="157">
        <f>SUM(K65:K70)</f>
        <v>0</v>
      </c>
      <c r="L72" s="161">
        <f t="shared" si="18"/>
        <v>40750</v>
      </c>
      <c r="M72" s="5"/>
    </row>
    <row r="73" spans="1:13" ht="16.2" thickBot="1" x14ac:dyDescent="0.35">
      <c r="A73" s="162"/>
      <c r="B73" s="163" t="s">
        <v>88</v>
      </c>
      <c r="C73" s="164"/>
      <c r="D73" s="165"/>
      <c r="E73" s="165"/>
      <c r="F73" s="165"/>
      <c r="G73" s="166">
        <f>SUM(G71:G72)</f>
        <v>70000</v>
      </c>
      <c r="H73" s="167">
        <f>SUM(H71:H72)</f>
        <v>70750</v>
      </c>
      <c r="I73" s="167">
        <f>SUM(I71:I72)</f>
        <v>0</v>
      </c>
      <c r="J73" s="167">
        <f>SUM(J71:J72)</f>
        <v>0</v>
      </c>
      <c r="K73" s="167">
        <f>SUM(K71:K72)</f>
        <v>0</v>
      </c>
      <c r="L73" s="168">
        <f t="shared" si="18"/>
        <v>140750</v>
      </c>
      <c r="M73" s="5"/>
    </row>
    <row r="74" spans="1:13" ht="16.2" thickTop="1" x14ac:dyDescent="0.3">
      <c r="A74" s="169"/>
      <c r="B74" s="42"/>
      <c r="C74" s="42"/>
      <c r="D74" s="27"/>
      <c r="E74" s="27"/>
      <c r="F74" s="27"/>
      <c r="G74" s="170"/>
      <c r="H74" s="170"/>
      <c r="I74" s="170"/>
      <c r="J74" s="170"/>
      <c r="K74" s="170"/>
      <c r="L74" s="171"/>
      <c r="M74" s="5"/>
    </row>
    <row r="75" spans="1:13" x14ac:dyDescent="0.3">
      <c r="A75" s="89"/>
      <c r="B75" s="47"/>
      <c r="C75" s="47"/>
      <c r="D75" s="48"/>
      <c r="E75" s="48"/>
      <c r="F75" s="48"/>
      <c r="G75" s="172" t="s">
        <v>33</v>
      </c>
      <c r="H75" s="27" t="s">
        <v>34</v>
      </c>
      <c r="I75" s="27" t="s">
        <v>35</v>
      </c>
      <c r="J75" s="27" t="s">
        <v>36</v>
      </c>
      <c r="K75" s="27" t="s">
        <v>37</v>
      </c>
      <c r="L75" s="173" t="s">
        <v>38</v>
      </c>
      <c r="M75" s="5"/>
    </row>
    <row r="76" spans="1:13" x14ac:dyDescent="0.3">
      <c r="A76" s="159" t="s">
        <v>89</v>
      </c>
      <c r="B76" s="174" t="s">
        <v>90</v>
      </c>
      <c r="C76" s="174"/>
      <c r="D76" s="155"/>
      <c r="E76" s="155"/>
      <c r="F76" s="155"/>
      <c r="G76" s="175">
        <v>0</v>
      </c>
      <c r="H76" s="175">
        <v>0</v>
      </c>
      <c r="I76" s="175">
        <v>0</v>
      </c>
      <c r="J76" s="175">
        <v>0</v>
      </c>
      <c r="K76" s="175">
        <v>0</v>
      </c>
      <c r="L76" s="161">
        <f>SUM(G76:K76)</f>
        <v>0</v>
      </c>
      <c r="M76" s="5"/>
    </row>
    <row r="77" spans="1:13" x14ac:dyDescent="0.3">
      <c r="A77" s="67" t="s">
        <v>91</v>
      </c>
      <c r="B77" s="26" t="s">
        <v>92</v>
      </c>
      <c r="C77" s="26"/>
      <c r="D77" s="27"/>
      <c r="E77" s="27"/>
      <c r="F77" s="27"/>
      <c r="G77" s="176">
        <v>0</v>
      </c>
      <c r="H77" s="86">
        <f>IF(L15&gt;=2,G77+(+H11*G77),0)</f>
        <v>0</v>
      </c>
      <c r="I77" s="86">
        <f>IF(L15&gt;=3,H77+(+I11*H77),0)</f>
        <v>0</v>
      </c>
      <c r="J77" s="86">
        <f>IF(L15&gt;=4,I77+(+J11*I77),0)</f>
        <v>0</v>
      </c>
      <c r="K77" s="86">
        <v>0</v>
      </c>
      <c r="L77" s="87">
        <f>SUM(G77:K77)</f>
        <v>0</v>
      </c>
      <c r="M77" s="5"/>
    </row>
    <row r="78" spans="1:13" x14ac:dyDescent="0.3">
      <c r="A78" s="89"/>
      <c r="B78" s="26" t="s">
        <v>93</v>
      </c>
      <c r="C78" s="26"/>
      <c r="D78" s="27"/>
      <c r="E78" s="27"/>
      <c r="F78" s="27"/>
      <c r="G78" s="176">
        <v>0</v>
      </c>
      <c r="H78" s="86">
        <f>IF(L15&gt;=2,G78+(+H11*G78),0)</f>
        <v>0</v>
      </c>
      <c r="I78" s="86">
        <f>IF(L15&gt;=3,H78+(+I11*H78),0)</f>
        <v>0</v>
      </c>
      <c r="J78" s="86">
        <f>IF(L15&gt;=4,I78+(+J11*I78),0)</f>
        <v>0</v>
      </c>
      <c r="K78" s="86">
        <f>IF(L15&gt;=5,J78+(+K11*J78),0)</f>
        <v>0</v>
      </c>
      <c r="L78" s="87">
        <f>SUM(G78:K78)</f>
        <v>0</v>
      </c>
      <c r="M78" s="5"/>
    </row>
    <row r="79" spans="1:13" x14ac:dyDescent="0.3">
      <c r="A79" s="177"/>
      <c r="B79" s="174" t="s">
        <v>94</v>
      </c>
      <c r="C79" s="174"/>
      <c r="D79" s="155"/>
      <c r="E79" s="155"/>
      <c r="F79" s="155"/>
      <c r="G79" s="175">
        <f>SUM(G77:G78)</f>
        <v>0</v>
      </c>
      <c r="H79" s="175">
        <f>SUM(H77:H78)</f>
        <v>0</v>
      </c>
      <c r="I79" s="175">
        <f>SUM(I77:I78)</f>
        <v>0</v>
      </c>
      <c r="J79" s="175">
        <f>SUM(J77:J78)</f>
        <v>0</v>
      </c>
      <c r="K79" s="175">
        <f>SUM(K77:K78)</f>
        <v>0</v>
      </c>
      <c r="L79" s="161"/>
      <c r="M79" s="5"/>
    </row>
    <row r="80" spans="1:13" x14ac:dyDescent="0.3">
      <c r="A80" s="67" t="s">
        <v>95</v>
      </c>
      <c r="B80" s="26" t="s">
        <v>96</v>
      </c>
      <c r="C80" s="26"/>
      <c r="D80" s="27"/>
      <c r="E80" s="27"/>
      <c r="F80" s="27"/>
      <c r="G80" s="178"/>
      <c r="H80" s="179"/>
      <c r="I80" s="179"/>
      <c r="J80" s="179"/>
      <c r="K80" s="179"/>
      <c r="L80" s="133"/>
      <c r="M80" s="5"/>
    </row>
    <row r="81" spans="1:13" x14ac:dyDescent="0.3">
      <c r="A81" s="89"/>
      <c r="B81" s="26" t="s">
        <v>97</v>
      </c>
      <c r="C81" s="26"/>
      <c r="D81" s="27"/>
      <c r="E81" s="27"/>
      <c r="F81" s="27"/>
      <c r="G81" s="176">
        <v>0</v>
      </c>
      <c r="H81" s="86">
        <f>IF(L15&gt;=2,G81+(+H11*G81),0)</f>
        <v>0</v>
      </c>
      <c r="I81" s="86">
        <f>IF(L15&gt;=3,H81+(+I11*H81),0)</f>
        <v>0</v>
      </c>
      <c r="J81" s="86">
        <f>IF(L15&gt;=4,I81+(+J11*I81),0)</f>
        <v>0</v>
      </c>
      <c r="K81" s="86">
        <f>IF(L15&gt;=5,J81+(+K11*J81),0)</f>
        <v>0</v>
      </c>
      <c r="L81" s="87">
        <f t="shared" ref="L81:L86" si="20">SUM(G81:K81)</f>
        <v>0</v>
      </c>
      <c r="M81" s="5"/>
    </row>
    <row r="82" spans="1:13" x14ac:dyDescent="0.3">
      <c r="A82" s="89"/>
      <c r="B82" s="26" t="s">
        <v>98</v>
      </c>
      <c r="C82" s="26"/>
      <c r="D82" s="27"/>
      <c r="E82" s="27"/>
      <c r="F82" s="27"/>
      <c r="G82" s="176">
        <v>0</v>
      </c>
      <c r="H82" s="86">
        <f>IF(L15&gt;=2,G82+(+H11*G82),0)</f>
        <v>0</v>
      </c>
      <c r="I82" s="86">
        <f>IF(L15&gt;=3,H82+(+I11*H82),0)</f>
        <v>0</v>
      </c>
      <c r="J82" s="86">
        <f>IF(L15&gt;=4,I82+(+J11*I82),0)</f>
        <v>0</v>
      </c>
      <c r="K82" s="86">
        <f>IF(L15&gt;=5,J82+(+K11*J82),0)</f>
        <v>0</v>
      </c>
      <c r="L82" s="87">
        <f t="shared" si="20"/>
        <v>0</v>
      </c>
      <c r="M82" s="5"/>
    </row>
    <row r="83" spans="1:13" x14ac:dyDescent="0.3">
      <c r="A83" s="89"/>
      <c r="B83" s="26" t="s">
        <v>99</v>
      </c>
      <c r="C83" s="26"/>
      <c r="D83" s="27"/>
      <c r="E83" s="27"/>
      <c r="F83" s="27"/>
      <c r="G83" s="176">
        <v>0</v>
      </c>
      <c r="H83" s="86">
        <f>IF(L15&gt;=2,G83+(+H11*G83),0)</f>
        <v>0</v>
      </c>
      <c r="I83" s="86">
        <f>IF(L15&gt;=3,H83+(+I11*H83),0)</f>
        <v>0</v>
      </c>
      <c r="J83" s="86">
        <f>IF(L15&gt;=4,I83+(+J11*I83),0)</f>
        <v>0</v>
      </c>
      <c r="K83" s="86">
        <f>IF(L15&gt;=5,J83+(+K11*J83),0)</f>
        <v>0</v>
      </c>
      <c r="L83" s="87">
        <f t="shared" si="20"/>
        <v>0</v>
      </c>
      <c r="M83" s="5"/>
    </row>
    <row r="84" spans="1:13" x14ac:dyDescent="0.3">
      <c r="A84" s="134"/>
      <c r="B84" s="36" t="s">
        <v>100</v>
      </c>
      <c r="C84" s="36"/>
      <c r="D84" s="37"/>
      <c r="E84" s="37"/>
      <c r="F84" s="37"/>
      <c r="G84" s="180">
        <v>0</v>
      </c>
      <c r="H84" s="96">
        <f>IF(L15&gt;=2,G84+(+H11*G84),0)</f>
        <v>0</v>
      </c>
      <c r="I84" s="96">
        <f>IF(L15&gt;=3,H84+(+I11*H84),0)</f>
        <v>0</v>
      </c>
      <c r="J84" s="96">
        <f>IF(L15&gt;=4,I84+(+J11*I84),0)</f>
        <v>0</v>
      </c>
      <c r="K84" s="96">
        <f>IF(L15&gt;=5,J84+(+K11*J84),0)</f>
        <v>0</v>
      </c>
      <c r="L84" s="98">
        <f t="shared" si="20"/>
        <v>0</v>
      </c>
      <c r="M84" s="5"/>
    </row>
    <row r="85" spans="1:13" x14ac:dyDescent="0.3">
      <c r="A85" s="177"/>
      <c r="B85" s="174" t="s">
        <v>101</v>
      </c>
      <c r="C85" s="174"/>
      <c r="D85" s="155"/>
      <c r="E85" s="155"/>
      <c r="F85" s="155"/>
      <c r="G85" s="181">
        <f>COUNTIF(G81:G84,"&gt;0")</f>
        <v>0</v>
      </c>
      <c r="H85" s="181">
        <f>COUNTIF(H81:H84,"&gt;0")</f>
        <v>0</v>
      </c>
      <c r="I85" s="181">
        <f>COUNTIF(I81:I84,"&gt;0")</f>
        <v>0</v>
      </c>
      <c r="J85" s="181">
        <f>COUNTIF(J81:J84,"&gt;0")</f>
        <v>0</v>
      </c>
      <c r="K85" s="181">
        <f>COUNTIF(K81:K84,"&gt;0")</f>
        <v>0</v>
      </c>
      <c r="L85" s="182">
        <f t="shared" si="20"/>
        <v>0</v>
      </c>
      <c r="M85" s="5"/>
    </row>
    <row r="86" spans="1:13" x14ac:dyDescent="0.3">
      <c r="A86" s="177"/>
      <c r="B86" s="174" t="s">
        <v>102</v>
      </c>
      <c r="C86" s="174"/>
      <c r="D86" s="155"/>
      <c r="E86" s="155"/>
      <c r="F86" s="155"/>
      <c r="G86" s="183">
        <f>SUM(G81:G84)</f>
        <v>0</v>
      </c>
      <c r="H86" s="183">
        <f>SUM(H81:H84)</f>
        <v>0</v>
      </c>
      <c r="I86" s="183">
        <f>SUM(I81:I84)</f>
        <v>0</v>
      </c>
      <c r="J86" s="183">
        <f>SUM(J81:J84)</f>
        <v>0</v>
      </c>
      <c r="K86" s="183">
        <f>SUM(K81:K84)</f>
        <v>0</v>
      </c>
      <c r="L86" s="161">
        <f t="shared" si="20"/>
        <v>0</v>
      </c>
      <c r="M86" s="5"/>
    </row>
    <row r="87" spans="1:13" x14ac:dyDescent="0.3">
      <c r="A87" s="67" t="s">
        <v>103</v>
      </c>
      <c r="B87" s="26" t="s">
        <v>104</v>
      </c>
      <c r="C87" s="26"/>
      <c r="D87" s="27"/>
      <c r="E87" s="27"/>
      <c r="F87" s="27"/>
      <c r="G87" s="178"/>
      <c r="H87" s="179"/>
      <c r="I87" s="179"/>
      <c r="J87" s="179"/>
      <c r="K87" s="179"/>
      <c r="L87" s="133"/>
      <c r="M87" s="5"/>
    </row>
    <row r="88" spans="1:13" x14ac:dyDescent="0.3">
      <c r="A88" s="89"/>
      <c r="B88" s="26" t="s">
        <v>105</v>
      </c>
      <c r="C88" s="26"/>
      <c r="D88" s="27"/>
      <c r="E88" s="27"/>
      <c r="F88" s="27"/>
      <c r="G88" s="176">
        <v>0</v>
      </c>
      <c r="H88" s="86">
        <f>IF(L15&gt;=2,G88+(+H11*G88),0)</f>
        <v>0</v>
      </c>
      <c r="I88" s="86">
        <f>IF(L15&gt;=3,H88+(+I11*H88),0)</f>
        <v>0</v>
      </c>
      <c r="J88" s="86">
        <f>IF(L15&gt;=4,I88+(+J11*I88),0)</f>
        <v>0</v>
      </c>
      <c r="K88" s="86">
        <v>0</v>
      </c>
      <c r="L88" s="87">
        <f t="shared" ref="L88:L93" si="21">SUM(G88:K88)</f>
        <v>0</v>
      </c>
      <c r="M88" s="5"/>
    </row>
    <row r="89" spans="1:13" x14ac:dyDescent="0.3">
      <c r="A89" s="89"/>
      <c r="B89" s="26" t="s">
        <v>106</v>
      </c>
      <c r="C89" s="26"/>
      <c r="D89" s="27"/>
      <c r="E89" s="27"/>
      <c r="F89" s="27"/>
      <c r="G89" s="176">
        <v>0</v>
      </c>
      <c r="H89" s="86">
        <f>IF(L15&gt;=2,G89+(+H11*G89),0)</f>
        <v>0</v>
      </c>
      <c r="I89" s="86">
        <v>0</v>
      </c>
      <c r="J89" s="86">
        <f>IF(L15&gt;=4,I89+(+J11*I89),0)</f>
        <v>0</v>
      </c>
      <c r="K89" s="86">
        <v>0</v>
      </c>
      <c r="L89" s="87">
        <f t="shared" si="21"/>
        <v>0</v>
      </c>
      <c r="M89" s="5"/>
    </row>
    <row r="90" spans="1:13" x14ac:dyDescent="0.3">
      <c r="A90" s="89"/>
      <c r="B90" s="26" t="s">
        <v>107</v>
      </c>
      <c r="C90" s="26"/>
      <c r="D90" s="27"/>
      <c r="E90" s="27"/>
      <c r="F90" s="27"/>
      <c r="G90" s="176">
        <v>0</v>
      </c>
      <c r="H90" s="86">
        <f>IF(L15&gt;=2,G90+(+H11*G90),0)</f>
        <v>0</v>
      </c>
      <c r="I90" s="86">
        <f>IF(L15&gt;=3,H90+(+I11*H90),0)</f>
        <v>0</v>
      </c>
      <c r="J90" s="86">
        <f>IF(L15&gt;=4,I90+(+J11*I90),0)</f>
        <v>0</v>
      </c>
      <c r="K90" s="86">
        <v>0</v>
      </c>
      <c r="L90" s="87">
        <f t="shared" si="21"/>
        <v>0</v>
      </c>
      <c r="M90" s="5"/>
    </row>
    <row r="91" spans="1:13" x14ac:dyDescent="0.3">
      <c r="A91" s="89"/>
      <c r="B91" s="26" t="s">
        <v>108</v>
      </c>
      <c r="C91" s="26"/>
      <c r="D91" s="27"/>
      <c r="E91" s="27"/>
      <c r="F91" s="27"/>
      <c r="G91" s="176">
        <v>0</v>
      </c>
      <c r="H91" s="86">
        <v>0</v>
      </c>
      <c r="I91" s="86">
        <f>IF(L15&gt;=3,H91+(+I11*H91),0)</f>
        <v>0</v>
      </c>
      <c r="J91" s="86">
        <f>IF(L15&gt;=4,I91+(+J11*I91),0)</f>
        <v>0</v>
      </c>
      <c r="K91" s="86">
        <f>IF(L15&gt;=5,J91+(+K11*J91),0)</f>
        <v>0</v>
      </c>
      <c r="L91" s="87">
        <f t="shared" si="21"/>
        <v>0</v>
      </c>
      <c r="M91" s="5"/>
    </row>
    <row r="92" spans="1:13" x14ac:dyDescent="0.3">
      <c r="A92" s="89"/>
      <c r="B92" s="26" t="s">
        <v>109</v>
      </c>
      <c r="C92" s="26"/>
      <c r="D92" s="27"/>
      <c r="E92" s="27"/>
      <c r="F92" s="27"/>
      <c r="G92" s="176">
        <v>0</v>
      </c>
      <c r="H92" s="86">
        <v>0</v>
      </c>
      <c r="I92" s="86">
        <v>0</v>
      </c>
      <c r="J92" s="86">
        <v>0</v>
      </c>
      <c r="K92" s="86">
        <v>0</v>
      </c>
      <c r="L92" s="87">
        <f t="shared" si="21"/>
        <v>0</v>
      </c>
      <c r="M92" s="5"/>
    </row>
    <row r="93" spans="1:13" x14ac:dyDescent="0.3">
      <c r="A93" s="89"/>
      <c r="B93" s="36" t="s">
        <v>110</v>
      </c>
      <c r="C93" s="36"/>
      <c r="D93" s="37"/>
      <c r="E93" s="37"/>
      <c r="F93" s="37"/>
      <c r="G93" s="180">
        <v>0</v>
      </c>
      <c r="H93" s="96">
        <f>IF(L15&gt;=2,G93+(+H11*G93),0)</f>
        <v>0</v>
      </c>
      <c r="I93" s="96">
        <f>IF(L15&gt;=3,H93+(+I11*H93),0)</f>
        <v>0</v>
      </c>
      <c r="J93" s="96">
        <f>IF(L15&gt;=4,I93+(+J11*I93),0)</f>
        <v>0</v>
      </c>
      <c r="K93" s="97">
        <f>IF(L15&gt;=5,J93+(+K11*J93),0)</f>
        <v>0</v>
      </c>
      <c r="L93" s="98">
        <f t="shared" si="21"/>
        <v>0</v>
      </c>
      <c r="M93" s="5"/>
    </row>
    <row r="94" spans="1:13" x14ac:dyDescent="0.3">
      <c r="A94" s="184"/>
      <c r="B94" s="174" t="s">
        <v>111</v>
      </c>
      <c r="C94" s="174"/>
      <c r="D94" s="155"/>
      <c r="E94" s="155"/>
      <c r="F94" s="155"/>
      <c r="G94" s="175">
        <f>SUM(G88:G93)</f>
        <v>0</v>
      </c>
      <c r="H94" s="175">
        <f>SUM(H88:H93)</f>
        <v>0</v>
      </c>
      <c r="I94" s="175">
        <f>SUM(I88:I93)</f>
        <v>0</v>
      </c>
      <c r="J94" s="175">
        <f>SUM(J88:J93)</f>
        <v>0</v>
      </c>
      <c r="K94" s="175">
        <f>SUM(K88:K93)</f>
        <v>0</v>
      </c>
      <c r="L94" s="161">
        <f>SUM(G94:K94)</f>
        <v>0</v>
      </c>
      <c r="M94" s="5"/>
    </row>
    <row r="95" spans="1:13" x14ac:dyDescent="0.3">
      <c r="A95" s="185"/>
      <c r="B95" s="186" t="s">
        <v>112</v>
      </c>
      <c r="C95" s="187"/>
      <c r="D95" s="155"/>
      <c r="E95" s="155"/>
      <c r="F95" s="155"/>
      <c r="G95" s="188">
        <f>SUM(G73+G76+G79+G86+G94)</f>
        <v>70000</v>
      </c>
      <c r="H95" s="188">
        <f>SUM(H73+H76+H79+H86+H94)</f>
        <v>70750</v>
      </c>
      <c r="I95" s="188">
        <f>SUM(I73+I76+I79+I86+I94)</f>
        <v>0</v>
      </c>
      <c r="J95" s="188">
        <f>SUM(J73+J76+J79+J86+J94)</f>
        <v>0</v>
      </c>
      <c r="K95" s="188">
        <f>SUM(K73+K76+K79+K86+K94)</f>
        <v>0</v>
      </c>
      <c r="L95" s="161">
        <f>SUM(G95:K95)</f>
        <v>140750</v>
      </c>
      <c r="M95" s="5"/>
    </row>
    <row r="96" spans="1:13" x14ac:dyDescent="0.3">
      <c r="A96" s="189"/>
      <c r="B96" s="190" t="s">
        <v>113</v>
      </c>
      <c r="C96" s="191"/>
      <c r="D96" s="192"/>
      <c r="E96" s="192"/>
      <c r="F96" s="192"/>
      <c r="G96" s="193"/>
      <c r="H96" s="194"/>
      <c r="I96" s="194"/>
      <c r="J96" s="194"/>
      <c r="K96" s="194"/>
      <c r="L96" s="195"/>
      <c r="M96" s="5"/>
    </row>
    <row r="97" spans="1:14" x14ac:dyDescent="0.3">
      <c r="A97" s="89"/>
      <c r="B97" s="196" t="s">
        <v>114</v>
      </c>
      <c r="C97" s="26"/>
      <c r="D97" s="27"/>
      <c r="E97" s="197" t="s">
        <v>115</v>
      </c>
      <c r="F97" s="5"/>
      <c r="G97" s="198">
        <v>0</v>
      </c>
      <c r="H97" s="198">
        <v>0</v>
      </c>
      <c r="I97" s="198">
        <v>0</v>
      </c>
      <c r="J97" s="198">
        <v>0</v>
      </c>
      <c r="K97" s="198">
        <v>0</v>
      </c>
      <c r="L97" s="87">
        <f>SUM(G97:K97)</f>
        <v>0</v>
      </c>
      <c r="M97" s="5"/>
    </row>
    <row r="98" spans="1:14" x14ac:dyDescent="0.3">
      <c r="A98" s="89"/>
      <c r="B98" s="26"/>
      <c r="C98" s="26"/>
      <c r="D98" s="27"/>
      <c r="E98" s="197" t="s">
        <v>116</v>
      </c>
      <c r="F98" s="5"/>
      <c r="G98" s="199">
        <v>0</v>
      </c>
      <c r="H98" s="199">
        <v>0</v>
      </c>
      <c r="I98" s="199">
        <v>0</v>
      </c>
      <c r="J98" s="199">
        <v>0</v>
      </c>
      <c r="K98" s="199">
        <v>0</v>
      </c>
      <c r="L98" s="87">
        <f>SUM(G98:K98)</f>
        <v>0</v>
      </c>
      <c r="M98" s="5"/>
    </row>
    <row r="99" spans="1:14" x14ac:dyDescent="0.3">
      <c r="A99" s="89"/>
      <c r="B99" s="26"/>
      <c r="C99" s="26"/>
      <c r="D99" s="27"/>
      <c r="E99" s="27"/>
      <c r="F99" s="27"/>
      <c r="G99" s="200">
        <f>IF(G97+G98&gt;=25000,"25,000",G97+G98)</f>
        <v>0</v>
      </c>
      <c r="H99" s="201">
        <f>IF(H97+H98+G99&gt;=25000, 25000-G99, H97+H98)</f>
        <v>0</v>
      </c>
      <c r="I99" s="201">
        <f>IF(I97+I98+H99+G99&gt;=25000, 25000-(H99+G99), I97+I98)</f>
        <v>0</v>
      </c>
      <c r="J99" s="201">
        <f>IF(J97+J98+I99+H99+G99&gt;=25000, 25000-(I99+H99+G99), J97+J98)</f>
        <v>0</v>
      </c>
      <c r="K99" s="201">
        <f>IF(K97+K98+J99+I99+H99+G99&gt;=25000, 25000-(J99+I99+H99+G99), K97+K98)</f>
        <v>0</v>
      </c>
      <c r="L99" s="87"/>
      <c r="M99" s="5"/>
    </row>
    <row r="100" spans="1:14" x14ac:dyDescent="0.3">
      <c r="A100" s="89"/>
      <c r="B100" s="42" t="s">
        <v>117</v>
      </c>
      <c r="C100" s="26"/>
      <c r="D100" s="27"/>
      <c r="E100" s="197" t="s">
        <v>115</v>
      </c>
      <c r="F100" s="5"/>
      <c r="G100" s="198">
        <v>0</v>
      </c>
      <c r="H100" s="198">
        <v>0</v>
      </c>
      <c r="I100" s="198">
        <v>0</v>
      </c>
      <c r="J100" s="198">
        <v>0</v>
      </c>
      <c r="K100" s="198">
        <v>0</v>
      </c>
      <c r="L100" s="87">
        <f>SUM(G100:K100)</f>
        <v>0</v>
      </c>
      <c r="M100" s="5"/>
    </row>
    <row r="101" spans="1:14" x14ac:dyDescent="0.3">
      <c r="A101" s="89"/>
      <c r="B101" s="26"/>
      <c r="C101" s="26"/>
      <c r="D101" s="27"/>
      <c r="E101" s="197" t="s">
        <v>116</v>
      </c>
      <c r="F101" s="5"/>
      <c r="G101" s="199">
        <v>0</v>
      </c>
      <c r="H101" s="199">
        <v>0</v>
      </c>
      <c r="I101" s="199">
        <v>0</v>
      </c>
      <c r="J101" s="199">
        <v>0</v>
      </c>
      <c r="K101" s="199">
        <v>0</v>
      </c>
      <c r="L101" s="87">
        <f>SUM(G101:K101)</f>
        <v>0</v>
      </c>
      <c r="M101" s="5"/>
    </row>
    <row r="102" spans="1:14" x14ac:dyDescent="0.3">
      <c r="A102" s="89"/>
      <c r="B102" s="26"/>
      <c r="C102" s="26"/>
      <c r="D102" s="27"/>
      <c r="E102" s="202"/>
      <c r="F102" s="5"/>
      <c r="G102" s="200">
        <f>IF(G100+G101&gt;=25000,"25,000",G100+G101)</f>
        <v>0</v>
      </c>
      <c r="H102" s="201">
        <f>IF(H100+H101+G102&gt;=25000, 25000-G102, H100+H101)</f>
        <v>0</v>
      </c>
      <c r="I102" s="201">
        <f>IF(I100+I101+H102+G102&gt;=25000, 25000-(H102+G102), I100+I101)</f>
        <v>0</v>
      </c>
      <c r="J102" s="201">
        <f>IF(J100+J101+I102+H102+G102&gt;=25000, 25000-(I102+H102+G102), J100+J101)</f>
        <v>0</v>
      </c>
      <c r="K102" s="201">
        <f>IF(K100+K101+J102+I102+H102+G102&gt;=25000, 25000-(J102+I102+H102+G102), K100+K101)</f>
        <v>0</v>
      </c>
      <c r="L102" s="87"/>
      <c r="M102" s="5"/>
    </row>
    <row r="103" spans="1:14" x14ac:dyDescent="0.3">
      <c r="A103" s="89"/>
      <c r="B103" s="42" t="s">
        <v>118</v>
      </c>
      <c r="C103" s="26"/>
      <c r="D103" s="27"/>
      <c r="E103" s="197" t="s">
        <v>115</v>
      </c>
      <c r="F103" s="5"/>
      <c r="G103" s="198">
        <v>0</v>
      </c>
      <c r="H103" s="198">
        <v>0</v>
      </c>
      <c r="I103" s="198">
        <v>0</v>
      </c>
      <c r="J103" s="198">
        <v>0</v>
      </c>
      <c r="K103" s="198">
        <v>0</v>
      </c>
      <c r="L103" s="87">
        <f>SUM(G103:K103)</f>
        <v>0</v>
      </c>
      <c r="M103" s="5"/>
    </row>
    <row r="104" spans="1:14" x14ac:dyDescent="0.3">
      <c r="A104" s="89"/>
      <c r="B104" s="26"/>
      <c r="C104" s="26"/>
      <c r="D104" s="27"/>
      <c r="E104" s="197" t="s">
        <v>116</v>
      </c>
      <c r="F104" s="5"/>
      <c r="G104" s="199">
        <v>0</v>
      </c>
      <c r="H104" s="199">
        <v>0</v>
      </c>
      <c r="I104" s="199">
        <v>0</v>
      </c>
      <c r="J104" s="199">
        <v>0</v>
      </c>
      <c r="K104" s="199">
        <v>0</v>
      </c>
      <c r="L104" s="87">
        <f>SUM(G104:K104)</f>
        <v>0</v>
      </c>
      <c r="M104" s="5"/>
    </row>
    <row r="105" spans="1:14" x14ac:dyDescent="0.3">
      <c r="A105" s="89"/>
      <c r="B105" s="26"/>
      <c r="C105" s="26"/>
      <c r="D105" s="27"/>
      <c r="E105" s="27"/>
      <c r="F105" s="27"/>
      <c r="G105" s="200">
        <f>IF(G103+G104&gt;=25000,"25,000",G103+G104)</f>
        <v>0</v>
      </c>
      <c r="H105" s="201">
        <f>IF(H103+H104+G105&gt;=25000, 25000-G105, H103+H104)</f>
        <v>0</v>
      </c>
      <c r="I105" s="201">
        <f>IF(I103+I104+H105+G105&gt;=25000, 25000-(H105+G105), I103+I104)</f>
        <v>0</v>
      </c>
      <c r="J105" s="201">
        <f>IF(J103+J104+I105+H105+G105&gt;=25000, 25000-(I105+H105+G105), J103+J104)</f>
        <v>0</v>
      </c>
      <c r="K105" s="201">
        <f>IF(K103+K104+J105+I105+H105+G105&gt;=25000, 25000-(J105+I105+H105+G105), K103+K104)</f>
        <v>0</v>
      </c>
      <c r="L105" s="87"/>
      <c r="M105" s="5"/>
    </row>
    <row r="106" spans="1:14" x14ac:dyDescent="0.3">
      <c r="A106" s="169"/>
      <c r="B106" s="42" t="s">
        <v>119</v>
      </c>
      <c r="C106" s="26"/>
      <c r="D106" s="27"/>
      <c r="E106" s="197" t="s">
        <v>115</v>
      </c>
      <c r="F106" s="27"/>
      <c r="G106" s="198">
        <v>0</v>
      </c>
      <c r="H106" s="198">
        <v>0</v>
      </c>
      <c r="I106" s="198">
        <v>0</v>
      </c>
      <c r="J106" s="198">
        <v>0</v>
      </c>
      <c r="K106" s="198">
        <v>0</v>
      </c>
      <c r="L106" s="87">
        <f>SUM(G106:K106)</f>
        <v>0</v>
      </c>
      <c r="M106" s="5"/>
    </row>
    <row r="107" spans="1:14" x14ac:dyDescent="0.3">
      <c r="A107" s="169"/>
      <c r="B107" s="26"/>
      <c r="C107" s="26"/>
      <c r="D107" s="27"/>
      <c r="E107" s="197" t="s">
        <v>116</v>
      </c>
      <c r="F107" s="27"/>
      <c r="G107" s="199">
        <v>0</v>
      </c>
      <c r="H107" s="199">
        <v>0</v>
      </c>
      <c r="I107" s="199">
        <v>0</v>
      </c>
      <c r="J107" s="199">
        <v>0</v>
      </c>
      <c r="K107" s="199">
        <v>0</v>
      </c>
      <c r="L107" s="87">
        <f>SUM(G107:K107)</f>
        <v>0</v>
      </c>
      <c r="M107" s="5"/>
    </row>
    <row r="108" spans="1:14" x14ac:dyDescent="0.3">
      <c r="A108" s="169"/>
      <c r="B108" s="26"/>
      <c r="C108" s="26"/>
      <c r="D108" s="27"/>
      <c r="E108" s="27"/>
      <c r="F108" s="27"/>
      <c r="G108" s="200"/>
      <c r="H108" s="201"/>
      <c r="I108" s="201"/>
      <c r="J108" s="201"/>
      <c r="K108" s="201"/>
      <c r="L108" s="87"/>
      <c r="M108" s="5"/>
    </row>
    <row r="109" spans="1:14" x14ac:dyDescent="0.3">
      <c r="A109" s="203"/>
      <c r="B109" s="203" t="s">
        <v>120</v>
      </c>
      <c r="C109" s="203"/>
      <c r="D109" s="203"/>
      <c r="E109" s="203"/>
      <c r="F109" s="203"/>
      <c r="G109" s="204">
        <f t="shared" ref="G109:K110" si="22">SUM(G97+G100+G103+G106)</f>
        <v>0</v>
      </c>
      <c r="H109" s="204">
        <f t="shared" si="22"/>
        <v>0</v>
      </c>
      <c r="I109" s="204">
        <f t="shared" si="22"/>
        <v>0</v>
      </c>
      <c r="J109" s="204">
        <f t="shared" si="22"/>
        <v>0</v>
      </c>
      <c r="K109" s="204">
        <f t="shared" si="22"/>
        <v>0</v>
      </c>
      <c r="L109" s="205">
        <f>SUM(G109:K109)</f>
        <v>0</v>
      </c>
      <c r="M109" s="5"/>
    </row>
    <row r="110" spans="1:14" ht="16.2" thickBot="1" x14ac:dyDescent="0.35">
      <c r="A110" s="206"/>
      <c r="B110" s="207" t="s">
        <v>121</v>
      </c>
      <c r="C110" s="207"/>
      <c r="D110" s="208"/>
      <c r="E110" s="208"/>
      <c r="F110" s="208"/>
      <c r="G110" s="209">
        <f t="shared" si="22"/>
        <v>0</v>
      </c>
      <c r="H110" s="209">
        <f t="shared" si="22"/>
        <v>0</v>
      </c>
      <c r="I110" s="209">
        <f t="shared" si="22"/>
        <v>0</v>
      </c>
      <c r="J110" s="209">
        <f t="shared" si="22"/>
        <v>0</v>
      </c>
      <c r="K110" s="209">
        <f t="shared" si="22"/>
        <v>0</v>
      </c>
      <c r="L110" s="210">
        <f>SUM(G110:K110)</f>
        <v>0</v>
      </c>
      <c r="M110" s="5"/>
    </row>
    <row r="111" spans="1:14" x14ac:dyDescent="0.3">
      <c r="A111" s="67" t="s">
        <v>122</v>
      </c>
      <c r="B111" s="174" t="s">
        <v>123</v>
      </c>
      <c r="C111" s="174"/>
      <c r="D111" s="155"/>
      <c r="E111" s="155"/>
      <c r="F111" s="155"/>
      <c r="G111" s="211">
        <f>SUM(G95+G109+G110)</f>
        <v>70000</v>
      </c>
      <c r="H111" s="211">
        <f>SUM(H95+H109+H110)</f>
        <v>70750</v>
      </c>
      <c r="I111" s="211">
        <f>SUM(I95+I109+I110)</f>
        <v>0</v>
      </c>
      <c r="J111" s="211">
        <f>SUM(J95+J109+J110)</f>
        <v>0</v>
      </c>
      <c r="K111" s="211">
        <f>SUM(K95+K109+K110)</f>
        <v>0</v>
      </c>
      <c r="L111" s="212">
        <f>SUM(G111:K111)</f>
        <v>140750</v>
      </c>
      <c r="M111" s="5"/>
    </row>
    <row r="112" spans="1:14" ht="15" customHeight="1" x14ac:dyDescent="0.3">
      <c r="A112" s="67" t="s">
        <v>124</v>
      </c>
      <c r="B112" s="26" t="s">
        <v>125</v>
      </c>
      <c r="C112" s="26"/>
      <c r="D112" s="27"/>
      <c r="E112" s="27"/>
      <c r="F112" s="27"/>
      <c r="G112" s="213">
        <f>IF(G99&gt;25000,"25000",G99)+IF(G102&gt;25000,"25000",G102)+IF(G105&gt;25000,"25000",G105)+G95-G86-G92-G76</f>
        <v>70000</v>
      </c>
      <c r="H112" s="213">
        <f>IF(H99&gt;25000,"25000",H99)+IF(H102&gt;25000,"25000",H102)+IF(H105&gt;25000,"25000",H105)+H95-H86-H92-H76</f>
        <v>70750</v>
      </c>
      <c r="I112" s="213">
        <f>IF(I99&gt;25000,"25000",I99)+IF(I102&gt;25000,"25000",I102)+IF(I105&gt;25000,"25000",I105)+I95-I86-I92-I76</f>
        <v>0</v>
      </c>
      <c r="J112" s="213">
        <f>IF(J99&gt;25000,"25000",J99)+IF(J102&gt;25000,"25000",J102)+IF(J105&gt;25000,"25000",J105)+J95-J86-J92-J76</f>
        <v>0</v>
      </c>
      <c r="K112" s="213">
        <f>IF(K99&gt;25000,"25000",K99)+IF(K102&gt;25000,"25000",K102)+IF(K105&gt;25000,"25000",K105)+K95-K86-K92-K76</f>
        <v>0</v>
      </c>
      <c r="L112" s="214">
        <f>SUM(G112:K112)</f>
        <v>140750</v>
      </c>
      <c r="M112" s="5"/>
      <c r="N112" s="215" t="s">
        <v>126</v>
      </c>
    </row>
    <row r="113" spans="1:17" ht="16.2" thickBot="1" x14ac:dyDescent="0.35">
      <c r="A113" s="159" t="s">
        <v>127</v>
      </c>
      <c r="B113" s="174" t="s">
        <v>128</v>
      </c>
      <c r="C113" s="174"/>
      <c r="D113" s="155"/>
      <c r="E113" s="155"/>
      <c r="F113" s="155"/>
      <c r="G113" s="216">
        <f>ROUND(+G112*G13,0)</f>
        <v>41650</v>
      </c>
      <c r="H113" s="216">
        <f>ROUND(+H112*H13,0)</f>
        <v>42096</v>
      </c>
      <c r="I113" s="216">
        <f>ROUND(+I112*I13,0)</f>
        <v>0</v>
      </c>
      <c r="J113" s="216">
        <f>ROUND(+J112*J13,0)</f>
        <v>0</v>
      </c>
      <c r="K113" s="216">
        <f>ROUND(+K112*K13,0)</f>
        <v>0</v>
      </c>
      <c r="L113" s="217">
        <f>SUM(G113:K113)</f>
        <v>83746</v>
      </c>
      <c r="M113" s="5"/>
      <c r="N113" s="218" t="s">
        <v>129</v>
      </c>
    </row>
    <row r="114" spans="1:17" ht="3" customHeight="1" thickTop="1" x14ac:dyDescent="0.3">
      <c r="A114" s="89"/>
      <c r="B114" s="47"/>
      <c r="C114" s="47"/>
      <c r="D114" s="48"/>
      <c r="E114" s="48"/>
      <c r="F114" s="48"/>
      <c r="G114" s="219"/>
      <c r="H114" s="220"/>
      <c r="I114" s="220"/>
      <c r="J114" s="220"/>
      <c r="K114" s="220"/>
      <c r="L114" s="214"/>
      <c r="M114" s="5"/>
    </row>
    <row r="115" spans="1:17" ht="16.2" thickBot="1" x14ac:dyDescent="0.35">
      <c r="A115" s="159" t="s">
        <v>130</v>
      </c>
      <c r="B115" s="221" t="s">
        <v>131</v>
      </c>
      <c r="C115" s="221"/>
      <c r="D115" s="222"/>
      <c r="E115" s="222"/>
      <c r="F115" s="222"/>
      <c r="G115" s="223">
        <f>G111+G113</f>
        <v>111650</v>
      </c>
      <c r="H115" s="223">
        <f>H111+H113</f>
        <v>112846</v>
      </c>
      <c r="I115" s="223">
        <f>I111+I113</f>
        <v>0</v>
      </c>
      <c r="J115" s="223">
        <f>J111+J113</f>
        <v>0</v>
      </c>
      <c r="K115" s="223">
        <f>K111+K113</f>
        <v>0</v>
      </c>
      <c r="L115" s="224">
        <f>SUM(G115:K115)</f>
        <v>224496</v>
      </c>
      <c r="M115" s="5"/>
    </row>
    <row r="116" spans="1:17" x14ac:dyDescent="0.3">
      <c r="A116" s="225" t="s">
        <v>132</v>
      </c>
      <c r="B116" s="26" t="s">
        <v>133</v>
      </c>
      <c r="C116" s="26"/>
      <c r="D116" s="27"/>
      <c r="E116" s="27"/>
      <c r="F116" s="27"/>
      <c r="G116" s="226"/>
      <c r="H116" s="226"/>
      <c r="I116" s="226"/>
      <c r="J116" s="226"/>
      <c r="K116" s="226"/>
      <c r="L116" s="227">
        <f>SUM(G116:K116)</f>
        <v>0</v>
      </c>
      <c r="M116" s="5"/>
    </row>
    <row r="117" spans="1:17" s="229" customFormat="1" x14ac:dyDescent="0.3">
      <c r="A117" s="225" t="s">
        <v>134</v>
      </c>
      <c r="B117" s="47" t="s">
        <v>135</v>
      </c>
      <c r="C117" s="47"/>
      <c r="D117" s="48"/>
      <c r="E117" s="48"/>
      <c r="F117" s="48"/>
      <c r="G117" s="220">
        <f>G115-G116</f>
        <v>111650</v>
      </c>
      <c r="H117" s="220">
        <f>H115-H116</f>
        <v>112846</v>
      </c>
      <c r="I117" s="220">
        <f>I115-I116</f>
        <v>0</v>
      </c>
      <c r="J117" s="220">
        <f>J115-J116</f>
        <v>0</v>
      </c>
      <c r="K117" s="220">
        <f>K115-K116</f>
        <v>0</v>
      </c>
      <c r="L117" s="228">
        <f>SUM(G117:K117)</f>
        <v>224496</v>
      </c>
      <c r="M117" s="5"/>
      <c r="N117" s="5"/>
      <c r="O117" s="6"/>
      <c r="P117" s="5"/>
      <c r="Q117" s="5"/>
    </row>
    <row r="118" spans="1:17" s="229" customFormat="1" x14ac:dyDescent="0.3">
      <c r="A118" s="225" t="s">
        <v>136</v>
      </c>
      <c r="B118" s="47" t="s">
        <v>137</v>
      </c>
      <c r="C118" s="47"/>
      <c r="D118" s="48"/>
      <c r="E118" s="48"/>
      <c r="F118" s="48"/>
      <c r="G118" s="230"/>
      <c r="H118" s="230"/>
      <c r="I118" s="230"/>
      <c r="J118" s="230"/>
      <c r="K118" s="230"/>
      <c r="L118" s="231"/>
      <c r="M118" s="5"/>
      <c r="N118" s="5"/>
      <c r="O118" s="6"/>
      <c r="P118" s="5"/>
      <c r="Q118" s="5"/>
    </row>
    <row r="119" spans="1:17" s="229" customFormat="1" x14ac:dyDescent="0.3">
      <c r="A119" s="17"/>
      <c r="B119" s="9" t="s">
        <v>138</v>
      </c>
      <c r="C119" s="9"/>
      <c r="D119" s="48"/>
      <c r="E119" s="48"/>
      <c r="F119" s="48"/>
      <c r="G119" s="232">
        <v>0</v>
      </c>
      <c r="H119" s="47">
        <v>0</v>
      </c>
      <c r="I119" s="47">
        <v>0</v>
      </c>
      <c r="J119" s="47">
        <v>0</v>
      </c>
      <c r="K119" s="47">
        <v>0</v>
      </c>
      <c r="L119" s="233">
        <f>SUM(G119:K119)</f>
        <v>0</v>
      </c>
      <c r="M119" s="5"/>
      <c r="N119" s="5"/>
      <c r="O119" s="6"/>
      <c r="P119" s="5"/>
      <c r="Q119" s="5"/>
    </row>
    <row r="120" spans="1:17" s="229" customFormat="1" ht="16.2" thickBot="1" x14ac:dyDescent="0.35">
      <c r="A120" s="60"/>
      <c r="B120" s="234" t="s">
        <v>139</v>
      </c>
      <c r="C120" s="234"/>
      <c r="D120" s="235"/>
      <c r="E120" s="235"/>
      <c r="F120" s="235"/>
      <c r="G120" s="236">
        <v>0</v>
      </c>
      <c r="H120" s="64">
        <v>0</v>
      </c>
      <c r="I120" s="64">
        <v>0</v>
      </c>
      <c r="J120" s="64">
        <v>0</v>
      </c>
      <c r="K120" s="64">
        <v>0</v>
      </c>
      <c r="L120" s="237">
        <f>SUM(G120:K120)</f>
        <v>0</v>
      </c>
      <c r="M120" s="5"/>
      <c r="N120" s="5"/>
      <c r="O120" s="6"/>
      <c r="P120" s="5"/>
      <c r="Q120" s="5"/>
    </row>
    <row r="121" spans="1:17" s="229" customFormat="1" ht="16.2" thickTop="1" x14ac:dyDescent="0.3">
      <c r="D121" s="238"/>
      <c r="E121" s="238"/>
      <c r="F121" s="238"/>
      <c r="G121" s="239"/>
      <c r="H121" s="240"/>
      <c r="I121" s="240"/>
      <c r="J121" s="240"/>
      <c r="K121" s="240"/>
      <c r="L121" s="240"/>
      <c r="N121" s="5"/>
      <c r="O121" s="6"/>
      <c r="P121" s="5"/>
      <c r="Q121" s="5"/>
    </row>
    <row r="122" spans="1:17" s="229" customFormat="1" ht="16.2" thickBot="1" x14ac:dyDescent="0.35">
      <c r="D122" s="238"/>
      <c r="E122" s="238"/>
      <c r="F122" s="238"/>
      <c r="G122" s="241"/>
      <c r="N122" s="5"/>
      <c r="O122" s="6"/>
      <c r="P122" s="5"/>
      <c r="Q122" s="5"/>
    </row>
    <row r="123" spans="1:17" s="229" customFormat="1" ht="16.2" thickTop="1" x14ac:dyDescent="0.3">
      <c r="B123" s="242" t="s">
        <v>140</v>
      </c>
      <c r="C123" s="243"/>
      <c r="D123" s="244"/>
      <c r="E123" s="244"/>
      <c r="F123" s="244"/>
      <c r="G123" s="243"/>
      <c r="H123" s="243"/>
      <c r="I123" s="243"/>
      <c r="J123" s="243"/>
      <c r="K123" s="243"/>
      <c r="L123" s="245"/>
      <c r="N123" s="5"/>
      <c r="O123" s="6"/>
      <c r="P123" s="5"/>
      <c r="Q123" s="5"/>
    </row>
    <row r="124" spans="1:17" s="229" customFormat="1" x14ac:dyDescent="0.3">
      <c r="B124" s="246"/>
      <c r="C124" s="247"/>
      <c r="D124" s="248"/>
      <c r="E124" s="248"/>
      <c r="F124" s="248"/>
      <c r="G124" s="249" t="s">
        <v>33</v>
      </c>
      <c r="H124" s="250" t="s">
        <v>34</v>
      </c>
      <c r="I124" s="250" t="s">
        <v>35</v>
      </c>
      <c r="J124" s="250" t="s">
        <v>36</v>
      </c>
      <c r="K124" s="250" t="s">
        <v>37</v>
      </c>
      <c r="L124" s="251" t="s">
        <v>38</v>
      </c>
      <c r="N124" s="5"/>
      <c r="O124" s="6"/>
      <c r="P124" s="5"/>
      <c r="Q124" s="5"/>
    </row>
    <row r="125" spans="1:17" s="229" customFormat="1" x14ac:dyDescent="0.3">
      <c r="B125" s="252" t="s">
        <v>141</v>
      </c>
      <c r="C125" s="253"/>
      <c r="D125" s="254"/>
      <c r="E125" s="254"/>
      <c r="F125" s="254"/>
      <c r="G125" s="255" t="s">
        <v>44</v>
      </c>
      <c r="H125" s="255" t="s">
        <v>44</v>
      </c>
      <c r="I125" s="255" t="s">
        <v>44</v>
      </c>
      <c r="J125" s="255" t="s">
        <v>44</v>
      </c>
      <c r="K125" s="255" t="s">
        <v>44</v>
      </c>
      <c r="L125" s="256" t="s">
        <v>44</v>
      </c>
      <c r="N125" s="5"/>
      <c r="O125" s="6"/>
      <c r="P125" s="5"/>
      <c r="Q125" s="5"/>
    </row>
    <row r="126" spans="1:17" s="229" customFormat="1" x14ac:dyDescent="0.3">
      <c r="B126" s="257" t="s">
        <v>142</v>
      </c>
      <c r="C126" s="258"/>
      <c r="D126" s="259"/>
      <c r="E126" s="259"/>
      <c r="F126" s="259"/>
      <c r="G126" s="260">
        <f>G19*G5</f>
        <v>31860</v>
      </c>
      <c r="H126" s="260">
        <f>H19*H5</f>
        <v>31860</v>
      </c>
      <c r="I126" s="260">
        <f>I19*I5</f>
        <v>0</v>
      </c>
      <c r="J126" s="260">
        <f>J19*J5</f>
        <v>0</v>
      </c>
      <c r="K126" s="260">
        <f>K19*K5</f>
        <v>0</v>
      </c>
      <c r="L126" s="261">
        <f>SUM(G126:K126)</f>
        <v>63720</v>
      </c>
      <c r="N126" s="5"/>
      <c r="O126" s="6"/>
      <c r="P126" s="5"/>
      <c r="Q126" s="5"/>
    </row>
    <row r="127" spans="1:17" s="229" customFormat="1" x14ac:dyDescent="0.3">
      <c r="B127" s="262" t="s">
        <v>49</v>
      </c>
      <c r="C127" s="263"/>
      <c r="D127" s="264"/>
      <c r="E127" s="264"/>
      <c r="F127" s="264"/>
      <c r="G127" s="260">
        <f>G20*G5</f>
        <v>0</v>
      </c>
      <c r="H127" s="260">
        <f>H20*H5</f>
        <v>0</v>
      </c>
      <c r="I127" s="260">
        <f>I20*I5</f>
        <v>0</v>
      </c>
      <c r="J127" s="260">
        <f>J20*J5</f>
        <v>0</v>
      </c>
      <c r="K127" s="260">
        <f>K20*K5</f>
        <v>0</v>
      </c>
      <c r="L127" s="261">
        <f>SUM(G127:K127)</f>
        <v>0</v>
      </c>
      <c r="N127" s="5"/>
      <c r="O127" s="6"/>
      <c r="P127" s="5"/>
      <c r="Q127" s="5"/>
    </row>
    <row r="128" spans="1:17" s="229" customFormat="1" x14ac:dyDescent="0.3">
      <c r="B128" s="262" t="s">
        <v>51</v>
      </c>
      <c r="C128" s="263"/>
      <c r="D128" s="264"/>
      <c r="E128" s="264"/>
      <c r="F128" s="264"/>
      <c r="G128" s="260">
        <f>G21*G5</f>
        <v>0</v>
      </c>
      <c r="H128" s="260">
        <f>H21*H5</f>
        <v>0</v>
      </c>
      <c r="I128" s="260">
        <f>I21*I5</f>
        <v>0</v>
      </c>
      <c r="J128" s="260">
        <f>J21*J5</f>
        <v>0</v>
      </c>
      <c r="K128" s="260">
        <f>K21*K5</f>
        <v>0</v>
      </c>
      <c r="L128" s="261">
        <f>SUM(G128:K128)</f>
        <v>0</v>
      </c>
      <c r="N128" s="5"/>
      <c r="O128" s="6"/>
      <c r="P128" s="5"/>
      <c r="Q128" s="5"/>
    </row>
    <row r="129" spans="2:17" s="229" customFormat="1" x14ac:dyDescent="0.3">
      <c r="B129" s="262" t="s">
        <v>53</v>
      </c>
      <c r="C129" s="263"/>
      <c r="D129" s="264"/>
      <c r="E129" s="264"/>
      <c r="F129" s="264"/>
      <c r="G129" s="260">
        <f>G22*G5</f>
        <v>0</v>
      </c>
      <c r="H129" s="260">
        <f>H22*H5</f>
        <v>0</v>
      </c>
      <c r="I129" s="260">
        <f>I22*I5</f>
        <v>0</v>
      </c>
      <c r="J129" s="260">
        <f>J22*J5</f>
        <v>0</v>
      </c>
      <c r="K129" s="260">
        <f>K22*K5</f>
        <v>0</v>
      </c>
      <c r="L129" s="261">
        <f>SUM(G129:K129)</f>
        <v>0</v>
      </c>
      <c r="N129" s="5"/>
      <c r="O129" s="6"/>
      <c r="P129" s="5"/>
      <c r="Q129" s="5"/>
    </row>
    <row r="130" spans="2:17" s="229" customFormat="1" x14ac:dyDescent="0.3">
      <c r="B130" s="262" t="s">
        <v>54</v>
      </c>
      <c r="C130" s="263"/>
      <c r="D130" s="264"/>
      <c r="E130" s="264"/>
      <c r="F130" s="264"/>
      <c r="G130" s="265">
        <f>G23*G5</f>
        <v>0</v>
      </c>
      <c r="H130" s="265">
        <f>H23*H5</f>
        <v>0</v>
      </c>
      <c r="I130" s="265">
        <f>I23*I5</f>
        <v>0</v>
      </c>
      <c r="J130" s="265">
        <f>J23*J5</f>
        <v>0</v>
      </c>
      <c r="K130" s="265">
        <f>K23*K5</f>
        <v>0</v>
      </c>
      <c r="L130" s="266">
        <f>SUM(G130:K130)</f>
        <v>0</v>
      </c>
      <c r="N130" s="5"/>
      <c r="O130" s="6"/>
      <c r="P130" s="5"/>
      <c r="Q130" s="5"/>
    </row>
    <row r="131" spans="2:17" s="229" customFormat="1" x14ac:dyDescent="0.3">
      <c r="B131" s="252" t="s">
        <v>143</v>
      </c>
      <c r="C131" s="253"/>
      <c r="D131" s="254"/>
      <c r="E131" s="254"/>
      <c r="F131" s="254"/>
      <c r="G131" s="255"/>
      <c r="H131" s="255"/>
      <c r="I131" s="255"/>
      <c r="J131" s="255"/>
      <c r="K131" s="255"/>
      <c r="L131" s="256" t="s">
        <v>44</v>
      </c>
      <c r="N131" s="5"/>
      <c r="O131" s="6"/>
      <c r="P131" s="5"/>
      <c r="Q131" s="5"/>
    </row>
    <row r="132" spans="2:17" s="229" customFormat="1" x14ac:dyDescent="0.3">
      <c r="B132" s="257" t="s">
        <v>144</v>
      </c>
      <c r="C132" s="258"/>
      <c r="D132" s="259"/>
      <c r="E132" s="259"/>
      <c r="F132" s="259"/>
      <c r="G132" s="260">
        <f>G41*G8</f>
        <v>0</v>
      </c>
      <c r="H132" s="260">
        <f>H41*H8</f>
        <v>0</v>
      </c>
      <c r="I132" s="260">
        <f>I41*I8</f>
        <v>0</v>
      </c>
      <c r="J132" s="260">
        <f>J41*J8</f>
        <v>0</v>
      </c>
      <c r="K132" s="260">
        <f>K41*K8</f>
        <v>0</v>
      </c>
      <c r="L132" s="261">
        <f>SUM(G132:K132)</f>
        <v>0</v>
      </c>
      <c r="N132" s="5"/>
      <c r="O132" s="6"/>
      <c r="P132" s="5"/>
      <c r="Q132" s="5"/>
    </row>
    <row r="133" spans="2:17" s="229" customFormat="1" x14ac:dyDescent="0.3">
      <c r="B133" s="262"/>
      <c r="C133" s="263"/>
      <c r="D133" s="264"/>
      <c r="E133" s="264"/>
      <c r="F133" s="264"/>
      <c r="G133" s="260">
        <f>G42*G8</f>
        <v>0</v>
      </c>
      <c r="H133" s="260">
        <f>H42*H8</f>
        <v>0</v>
      </c>
      <c r="I133" s="260">
        <f>I42*I8</f>
        <v>0</v>
      </c>
      <c r="J133" s="260">
        <f>J42*J8</f>
        <v>0</v>
      </c>
      <c r="K133" s="260">
        <f>K42*K8</f>
        <v>0</v>
      </c>
      <c r="L133" s="261">
        <f>SUM(G133:K133)</f>
        <v>0</v>
      </c>
      <c r="N133" s="5"/>
      <c r="O133" s="6"/>
      <c r="P133" s="5"/>
      <c r="Q133" s="5"/>
    </row>
    <row r="134" spans="2:17" s="229" customFormat="1" x14ac:dyDescent="0.3">
      <c r="B134" s="262"/>
      <c r="C134" s="263"/>
      <c r="D134" s="264"/>
      <c r="E134" s="264"/>
      <c r="F134" s="264"/>
      <c r="G134" s="260">
        <f>G43*G8</f>
        <v>0</v>
      </c>
      <c r="H134" s="260">
        <f>H43*H8</f>
        <v>0</v>
      </c>
      <c r="I134" s="260">
        <f>I43*I8</f>
        <v>0</v>
      </c>
      <c r="J134" s="260">
        <f>J43*J8</f>
        <v>0</v>
      </c>
      <c r="K134" s="260">
        <f>K43*K8</f>
        <v>0</v>
      </c>
      <c r="L134" s="261">
        <f>SUM(G134:K134)</f>
        <v>0</v>
      </c>
      <c r="N134" s="5"/>
      <c r="O134" s="6"/>
      <c r="P134" s="5"/>
      <c r="Q134" s="5"/>
    </row>
    <row r="135" spans="2:17" s="229" customFormat="1" x14ac:dyDescent="0.3">
      <c r="B135" s="262"/>
      <c r="C135" s="263"/>
      <c r="D135" s="264"/>
      <c r="E135" s="264"/>
      <c r="F135" s="264"/>
      <c r="G135" s="260">
        <f>G44*G8</f>
        <v>0</v>
      </c>
      <c r="H135" s="260">
        <f>H44*H8</f>
        <v>0</v>
      </c>
      <c r="I135" s="260">
        <f>I44*I8</f>
        <v>0</v>
      </c>
      <c r="J135" s="260">
        <f>J44*J8</f>
        <v>0</v>
      </c>
      <c r="K135" s="260">
        <f>K44*K8</f>
        <v>0</v>
      </c>
      <c r="L135" s="261">
        <f>SUM(G135:K135)</f>
        <v>0</v>
      </c>
      <c r="N135" s="5"/>
      <c r="O135" s="6"/>
      <c r="P135" s="5"/>
      <c r="Q135" s="5"/>
    </row>
    <row r="136" spans="2:17" s="229" customFormat="1" x14ac:dyDescent="0.3">
      <c r="B136" s="262"/>
      <c r="C136" s="263"/>
      <c r="D136" s="264"/>
      <c r="E136" s="264"/>
      <c r="F136" s="264"/>
      <c r="G136" s="265">
        <f>G45*G8</f>
        <v>0</v>
      </c>
      <c r="H136" s="265">
        <f>H45*H8</f>
        <v>0</v>
      </c>
      <c r="I136" s="265">
        <f>I45*I8</f>
        <v>0</v>
      </c>
      <c r="J136" s="265">
        <f>J45*J8</f>
        <v>0</v>
      </c>
      <c r="K136" s="265">
        <f>K45*K8</f>
        <v>0</v>
      </c>
      <c r="L136" s="266">
        <f>SUM(G136:K136)</f>
        <v>0</v>
      </c>
      <c r="N136" s="5"/>
      <c r="O136" s="6"/>
      <c r="P136" s="5"/>
      <c r="Q136" s="5"/>
    </row>
    <row r="137" spans="2:17" s="229" customFormat="1" x14ac:dyDescent="0.3">
      <c r="B137" s="252" t="s">
        <v>145</v>
      </c>
      <c r="C137" s="253"/>
      <c r="D137" s="254"/>
      <c r="E137" s="254"/>
      <c r="F137" s="254"/>
      <c r="G137" s="255" t="s">
        <v>44</v>
      </c>
      <c r="H137" s="255" t="s">
        <v>44</v>
      </c>
      <c r="I137" s="255" t="s">
        <v>44</v>
      </c>
      <c r="J137" s="255" t="s">
        <v>44</v>
      </c>
      <c r="K137" s="255" t="s">
        <v>44</v>
      </c>
      <c r="L137" s="256" t="s">
        <v>44</v>
      </c>
      <c r="N137" s="5"/>
      <c r="O137" s="6"/>
      <c r="P137" s="5"/>
      <c r="Q137" s="5"/>
    </row>
    <row r="138" spans="2:17" s="229" customFormat="1" x14ac:dyDescent="0.3">
      <c r="B138" s="262" t="s">
        <v>47</v>
      </c>
      <c r="C138" s="263"/>
      <c r="D138" s="264"/>
      <c r="E138" s="264"/>
      <c r="F138" s="264"/>
      <c r="G138" s="260">
        <f>G48*G4</f>
        <v>0</v>
      </c>
      <c r="H138" s="260">
        <f>H48*H4</f>
        <v>0</v>
      </c>
      <c r="I138" s="260">
        <f>I48*I4</f>
        <v>0</v>
      </c>
      <c r="J138" s="260">
        <f>J48*J4</f>
        <v>0</v>
      </c>
      <c r="K138" s="260">
        <f>K48*K4</f>
        <v>0</v>
      </c>
      <c r="L138" s="261">
        <f>SUM(G138:K138)</f>
        <v>0</v>
      </c>
      <c r="N138" s="5"/>
      <c r="O138" s="6"/>
      <c r="P138" s="5"/>
      <c r="Q138" s="5"/>
    </row>
    <row r="139" spans="2:17" s="229" customFormat="1" x14ac:dyDescent="0.3">
      <c r="B139" s="262" t="s">
        <v>49</v>
      </c>
      <c r="C139" s="263"/>
      <c r="D139" s="264"/>
      <c r="E139" s="264"/>
      <c r="F139" s="264"/>
      <c r="G139" s="260">
        <f>G49*G4</f>
        <v>0</v>
      </c>
      <c r="H139" s="260">
        <f>H49*H4</f>
        <v>0</v>
      </c>
      <c r="I139" s="260">
        <f>I49*I4</f>
        <v>0</v>
      </c>
      <c r="J139" s="260">
        <f>J49*J4</f>
        <v>0</v>
      </c>
      <c r="K139" s="260">
        <f>J49*K4</f>
        <v>0</v>
      </c>
      <c r="L139" s="261">
        <f>SUM(G139:K139)</f>
        <v>0</v>
      </c>
      <c r="N139" s="5"/>
      <c r="O139" s="6"/>
      <c r="P139" s="5"/>
      <c r="Q139" s="5"/>
    </row>
    <row r="140" spans="2:17" s="229" customFormat="1" x14ac:dyDescent="0.3">
      <c r="B140" s="267"/>
      <c r="C140" s="268"/>
      <c r="D140" s="269"/>
      <c r="E140" s="269"/>
      <c r="F140" s="269"/>
      <c r="G140" s="270"/>
      <c r="H140" s="270"/>
      <c r="I140" s="270"/>
      <c r="J140" s="270"/>
      <c r="K140" s="270"/>
      <c r="L140" s="271"/>
      <c r="N140" s="5"/>
      <c r="O140" s="6"/>
      <c r="P140" s="5"/>
      <c r="Q140" s="5"/>
    </row>
    <row r="141" spans="2:17" s="229" customFormat="1" x14ac:dyDescent="0.3">
      <c r="B141" s="267"/>
      <c r="C141" s="268"/>
      <c r="D141" s="269"/>
      <c r="E141" s="269"/>
      <c r="F141" s="269"/>
      <c r="G141" s="270"/>
      <c r="H141" s="270"/>
      <c r="I141" s="270"/>
      <c r="J141" s="270"/>
      <c r="K141" s="270"/>
      <c r="L141" s="271"/>
      <c r="N141" s="5"/>
      <c r="O141" s="6"/>
      <c r="P141" s="5"/>
      <c r="Q141" s="5"/>
    </row>
    <row r="142" spans="2:17" s="229" customFormat="1" x14ac:dyDescent="0.3">
      <c r="B142" s="262" t="s">
        <v>54</v>
      </c>
      <c r="C142" s="263"/>
      <c r="D142" s="264"/>
      <c r="E142" s="264"/>
      <c r="F142" s="264"/>
      <c r="G142" s="260">
        <f>G52*G4</f>
        <v>0</v>
      </c>
      <c r="H142" s="260">
        <f>H52*H4</f>
        <v>0</v>
      </c>
      <c r="I142" s="260">
        <f>I52*I4</f>
        <v>0</v>
      </c>
      <c r="J142" s="260">
        <f>J52*J4</f>
        <v>0</v>
      </c>
      <c r="K142" s="260">
        <f>K52*K4</f>
        <v>0</v>
      </c>
      <c r="L142" s="261">
        <f t="shared" ref="L142:L151" si="23">SUM(G142:K142)</f>
        <v>0</v>
      </c>
      <c r="N142" s="5"/>
      <c r="O142" s="6"/>
      <c r="P142" s="5"/>
      <c r="Q142" s="5"/>
    </row>
    <row r="143" spans="2:17" s="229" customFormat="1" x14ac:dyDescent="0.3">
      <c r="B143" s="272" t="s">
        <v>55</v>
      </c>
      <c r="C143" s="273"/>
      <c r="D143" s="274"/>
      <c r="E143" s="274"/>
      <c r="F143" s="274"/>
      <c r="G143" s="265">
        <f>G53*G4</f>
        <v>0</v>
      </c>
      <c r="H143" s="265">
        <f>H53*H4</f>
        <v>0</v>
      </c>
      <c r="I143" s="265">
        <f>I53*I4</f>
        <v>0</v>
      </c>
      <c r="J143" s="265">
        <f>J53*J4</f>
        <v>0</v>
      </c>
      <c r="K143" s="265">
        <f>K53*K4</f>
        <v>0</v>
      </c>
      <c r="L143" s="266">
        <f t="shared" si="23"/>
        <v>0</v>
      </c>
      <c r="N143" s="5"/>
      <c r="O143" s="6"/>
      <c r="P143" s="5"/>
      <c r="Q143" s="5"/>
    </row>
    <row r="144" spans="2:17" s="229" customFormat="1" x14ac:dyDescent="0.3">
      <c r="B144" s="275" t="s">
        <v>146</v>
      </c>
      <c r="C144" s="253"/>
      <c r="D144" s="254"/>
      <c r="E144" s="254"/>
      <c r="F144" s="254"/>
      <c r="G144" s="260">
        <f>G55*G6</f>
        <v>0</v>
      </c>
      <c r="H144" s="260">
        <f>H55*H6</f>
        <v>0</v>
      </c>
      <c r="I144" s="260">
        <f>I55*I6</f>
        <v>0</v>
      </c>
      <c r="J144" s="260">
        <f>J55*J6</f>
        <v>0</v>
      </c>
      <c r="K144" s="260">
        <f>K55*K6</f>
        <v>0</v>
      </c>
      <c r="L144" s="261">
        <f t="shared" si="23"/>
        <v>0</v>
      </c>
      <c r="N144" s="5"/>
      <c r="O144" s="6"/>
      <c r="P144" s="5"/>
      <c r="Q144" s="5"/>
    </row>
    <row r="145" spans="1:17" s="229" customFormat="1" x14ac:dyDescent="0.3">
      <c r="B145" s="275"/>
      <c r="C145" s="253"/>
      <c r="D145" s="254"/>
      <c r="E145" s="254"/>
      <c r="F145" s="254"/>
      <c r="G145" s="260">
        <f>G56*G6</f>
        <v>0</v>
      </c>
      <c r="H145" s="260">
        <f>H56*H6</f>
        <v>0</v>
      </c>
      <c r="I145" s="260">
        <f>I56*I6</f>
        <v>0</v>
      </c>
      <c r="J145" s="260">
        <f>J56*J6</f>
        <v>0</v>
      </c>
      <c r="K145" s="260">
        <f>K56*K6</f>
        <v>0</v>
      </c>
      <c r="L145" s="261">
        <f t="shared" si="23"/>
        <v>0</v>
      </c>
      <c r="N145" s="5"/>
      <c r="O145" s="6"/>
      <c r="P145" s="5"/>
      <c r="Q145" s="5"/>
    </row>
    <row r="146" spans="1:17" x14ac:dyDescent="0.3">
      <c r="B146" s="275"/>
      <c r="C146" s="253"/>
      <c r="D146" s="254"/>
      <c r="E146" s="254"/>
      <c r="F146" s="254"/>
      <c r="G146" s="260">
        <f>G57*G6</f>
        <v>0</v>
      </c>
      <c r="H146" s="260">
        <f>H57*H6</f>
        <v>0</v>
      </c>
      <c r="I146" s="260">
        <f>I57*I6</f>
        <v>0</v>
      </c>
      <c r="J146" s="260">
        <f>J57*J6</f>
        <v>0</v>
      </c>
      <c r="K146" s="260">
        <f>K57*K6</f>
        <v>0</v>
      </c>
      <c r="L146" s="261">
        <f t="shared" si="23"/>
        <v>0</v>
      </c>
    </row>
    <row r="147" spans="1:17" x14ac:dyDescent="0.3">
      <c r="B147" s="252"/>
      <c r="C147" s="276"/>
      <c r="D147" s="277"/>
      <c r="E147" s="277"/>
      <c r="F147" s="277"/>
      <c r="G147" s="265">
        <f>G58*G6</f>
        <v>0</v>
      </c>
      <c r="H147" s="265">
        <f>H58*H6</f>
        <v>0</v>
      </c>
      <c r="I147" s="265">
        <f>I58*I6</f>
        <v>0</v>
      </c>
      <c r="J147" s="265">
        <f>J58*J6</f>
        <v>0</v>
      </c>
      <c r="K147" s="265">
        <f>K58*K6</f>
        <v>0</v>
      </c>
      <c r="L147" s="266">
        <f t="shared" si="23"/>
        <v>0</v>
      </c>
    </row>
    <row r="148" spans="1:17" x14ac:dyDescent="0.3">
      <c r="B148" s="275" t="s">
        <v>147</v>
      </c>
      <c r="C148" s="253"/>
      <c r="D148" s="254"/>
      <c r="E148" s="254"/>
      <c r="F148" s="254"/>
      <c r="G148" s="260">
        <f>G60*G7</f>
        <v>0</v>
      </c>
      <c r="H148" s="260">
        <f>H60*H7</f>
        <v>0</v>
      </c>
      <c r="I148" s="260">
        <f>I60*I7</f>
        <v>0</v>
      </c>
      <c r="J148" s="260">
        <f>J60*J7</f>
        <v>0</v>
      </c>
      <c r="K148" s="260">
        <f>K60*K7</f>
        <v>0</v>
      </c>
      <c r="L148" s="261">
        <f t="shared" si="23"/>
        <v>0</v>
      </c>
    </row>
    <row r="149" spans="1:17" x14ac:dyDescent="0.3">
      <c r="B149" s="275"/>
      <c r="C149" s="253"/>
      <c r="D149" s="254"/>
      <c r="E149" s="254"/>
      <c r="F149" s="254"/>
      <c r="G149" s="260">
        <f>G61*G7</f>
        <v>0</v>
      </c>
      <c r="H149" s="260">
        <f>H61*H7</f>
        <v>0</v>
      </c>
      <c r="I149" s="260">
        <f>I61*I7</f>
        <v>0</v>
      </c>
      <c r="J149" s="260">
        <f>J61*J7</f>
        <v>0</v>
      </c>
      <c r="K149" s="260">
        <f>K61*K7</f>
        <v>0</v>
      </c>
      <c r="L149" s="261">
        <f t="shared" si="23"/>
        <v>0</v>
      </c>
    </row>
    <row r="150" spans="1:17" x14ac:dyDescent="0.3">
      <c r="B150" s="275"/>
      <c r="C150" s="253"/>
      <c r="D150" s="254"/>
      <c r="E150" s="254"/>
      <c r="F150" s="254"/>
      <c r="G150" s="260">
        <f>G62*G7</f>
        <v>0</v>
      </c>
      <c r="H150" s="260">
        <f>H62*H7</f>
        <v>0</v>
      </c>
      <c r="I150" s="260">
        <f>I62*I7</f>
        <v>0</v>
      </c>
      <c r="J150" s="260">
        <f>J62*J7</f>
        <v>0</v>
      </c>
      <c r="K150" s="260">
        <f>K62*K7</f>
        <v>0</v>
      </c>
      <c r="L150" s="261">
        <f t="shared" si="23"/>
        <v>0</v>
      </c>
    </row>
    <row r="151" spans="1:17" ht="16.2" thickBot="1" x14ac:dyDescent="0.35">
      <c r="B151" s="278"/>
      <c r="C151" s="279"/>
      <c r="D151" s="280"/>
      <c r="E151" s="280"/>
      <c r="F151" s="280"/>
      <c r="G151" s="281">
        <f>G63*G7</f>
        <v>0</v>
      </c>
      <c r="H151" s="281">
        <f>H63*H7</f>
        <v>0</v>
      </c>
      <c r="I151" s="281">
        <f>I63*I7</f>
        <v>0</v>
      </c>
      <c r="J151" s="281">
        <f>J63*J7</f>
        <v>0</v>
      </c>
      <c r="K151" s="282">
        <f>K63*K7</f>
        <v>0</v>
      </c>
      <c r="L151" s="283">
        <f t="shared" si="23"/>
        <v>0</v>
      </c>
    </row>
    <row r="152" spans="1:17" ht="16.2" thickTop="1" x14ac:dyDescent="0.3">
      <c r="A152" s="284"/>
      <c r="B152" s="304"/>
      <c r="C152" s="304"/>
      <c r="D152" s="299"/>
      <c r="E152" s="299"/>
      <c r="F152" s="299"/>
      <c r="G152" s="300"/>
      <c r="H152" s="304"/>
      <c r="I152" s="304"/>
      <c r="J152" s="304"/>
      <c r="K152" s="304"/>
      <c r="L152" s="297"/>
    </row>
    <row r="153" spans="1:17" s="286" customFormat="1" x14ac:dyDescent="0.3">
      <c r="A153" s="306"/>
      <c r="B153" s="297"/>
      <c r="C153" s="297"/>
      <c r="D153" s="298"/>
      <c r="E153" s="298"/>
      <c r="F153" s="299"/>
      <c r="G153" s="300"/>
      <c r="H153" s="301" t="s">
        <v>148</v>
      </c>
      <c r="I153" s="302">
        <v>1</v>
      </c>
      <c r="J153" s="303">
        <v>1</v>
      </c>
      <c r="K153" s="304"/>
      <c r="L153" s="297"/>
      <c r="N153" s="285"/>
      <c r="O153" s="287"/>
      <c r="P153" s="285"/>
      <c r="Q153" s="285"/>
    </row>
    <row r="154" spans="1:17" s="286" customFormat="1" x14ac:dyDescent="0.3">
      <c r="A154" s="306"/>
      <c r="B154" s="297"/>
      <c r="C154" s="297"/>
      <c r="D154" s="298"/>
      <c r="E154" s="298"/>
      <c r="F154" s="299"/>
      <c r="G154" s="300"/>
      <c r="H154" s="301" t="s">
        <v>149</v>
      </c>
      <c r="I154" s="302">
        <v>0</v>
      </c>
      <c r="J154" s="303">
        <v>1</v>
      </c>
      <c r="K154" s="304"/>
      <c r="L154" s="297"/>
      <c r="N154" s="285"/>
      <c r="O154" s="287"/>
      <c r="P154" s="285"/>
      <c r="Q154" s="285"/>
    </row>
    <row r="155" spans="1:17" s="286" customFormat="1" x14ac:dyDescent="0.3">
      <c r="A155" s="306"/>
      <c r="B155" s="297"/>
      <c r="C155" s="297"/>
      <c r="D155" s="298"/>
      <c r="E155" s="298"/>
      <c r="F155" s="299"/>
      <c r="G155" s="305"/>
      <c r="H155" s="301"/>
      <c r="I155" s="302"/>
      <c r="J155" s="304"/>
      <c r="K155" s="304"/>
      <c r="L155" s="297"/>
      <c r="N155" s="285"/>
      <c r="O155" s="287"/>
      <c r="P155" s="285"/>
      <c r="Q155" s="285"/>
    </row>
    <row r="156" spans="1:17" s="286" customFormat="1" x14ac:dyDescent="0.3">
      <c r="A156" s="306"/>
      <c r="B156" s="297"/>
      <c r="C156" s="297"/>
      <c r="D156" s="298"/>
      <c r="E156" s="298"/>
      <c r="F156" s="299"/>
      <c r="G156" s="305"/>
      <c r="H156" s="315"/>
      <c r="I156" s="316"/>
      <c r="J156" s="317"/>
      <c r="K156" s="317"/>
      <c r="L156" s="240"/>
      <c r="N156" s="285"/>
      <c r="O156" s="287"/>
      <c r="P156" s="285"/>
      <c r="Q156" s="285"/>
    </row>
    <row r="157" spans="1:17" s="286" customFormat="1" x14ac:dyDescent="0.3">
      <c r="A157" s="306"/>
      <c r="B157" s="297"/>
      <c r="C157" s="297"/>
      <c r="D157" s="298"/>
      <c r="E157" s="298"/>
      <c r="F157" s="299"/>
      <c r="G157" s="304"/>
      <c r="H157" s="7"/>
      <c r="I157" s="316"/>
      <c r="J157" s="317"/>
      <c r="K157" s="317"/>
      <c r="L157" s="240"/>
      <c r="N157" s="285"/>
      <c r="O157" s="287"/>
      <c r="P157" s="285"/>
      <c r="Q157" s="285"/>
    </row>
    <row r="158" spans="1:17" s="286" customFormat="1" x14ac:dyDescent="0.3">
      <c r="A158" s="306"/>
      <c r="B158" s="297"/>
      <c r="C158" s="297"/>
      <c r="D158" s="298"/>
      <c r="E158" s="298"/>
      <c r="F158" s="299"/>
      <c r="G158" s="304"/>
      <c r="H158" s="317"/>
      <c r="I158" s="317"/>
      <c r="J158" s="317"/>
      <c r="K158" s="317"/>
      <c r="L158" s="240"/>
      <c r="N158" s="285"/>
      <c r="O158" s="287"/>
      <c r="P158" s="285"/>
      <c r="Q158" s="285"/>
    </row>
    <row r="159" spans="1:17" s="286" customFormat="1" x14ac:dyDescent="0.3">
      <c r="A159" s="306"/>
      <c r="B159" s="297"/>
      <c r="C159" s="297"/>
      <c r="D159" s="298"/>
      <c r="E159" s="298"/>
      <c r="F159" s="299"/>
      <c r="G159" s="304"/>
      <c r="H159" s="317"/>
      <c r="I159" s="317"/>
      <c r="J159" s="317"/>
      <c r="K159" s="317"/>
      <c r="L159" s="240"/>
      <c r="N159" s="285"/>
      <c r="O159" s="287"/>
      <c r="P159" s="285"/>
      <c r="Q159" s="285"/>
    </row>
    <row r="160" spans="1:17" s="286" customFormat="1" x14ac:dyDescent="0.3">
      <c r="A160" s="306"/>
      <c r="B160" s="297"/>
      <c r="C160" s="297"/>
      <c r="D160" s="298"/>
      <c r="E160" s="298"/>
      <c r="F160" s="299"/>
      <c r="G160" s="304"/>
      <c r="H160" s="317"/>
      <c r="I160" s="317"/>
      <c r="J160" s="317"/>
      <c r="K160" s="317"/>
      <c r="L160" s="240"/>
      <c r="N160" s="285"/>
      <c r="O160" s="287"/>
      <c r="P160" s="285"/>
      <c r="Q160" s="285"/>
    </row>
    <row r="161" spans="1:17" s="286" customFormat="1" x14ac:dyDescent="0.3">
      <c r="A161" s="306"/>
      <c r="B161" s="297"/>
      <c r="C161" s="297"/>
      <c r="D161" s="298"/>
      <c r="E161" s="298"/>
      <c r="F161" s="299"/>
      <c r="G161" s="304"/>
      <c r="H161" s="317"/>
      <c r="I161" s="317"/>
      <c r="J161" s="317"/>
      <c r="K161" s="317"/>
      <c r="L161" s="240"/>
      <c r="N161" s="285"/>
      <c r="O161" s="287"/>
      <c r="P161" s="285"/>
      <c r="Q161" s="285"/>
    </row>
    <row r="162" spans="1:17" s="286" customFormat="1" x14ac:dyDescent="0.3">
      <c r="A162" s="306"/>
      <c r="B162" s="297"/>
      <c r="C162" s="297"/>
      <c r="D162" s="298"/>
      <c r="E162" s="298"/>
      <c r="F162" s="299"/>
      <c r="G162" s="304"/>
      <c r="H162" s="317"/>
      <c r="I162" s="317"/>
      <c r="J162" s="317"/>
      <c r="K162" s="317"/>
      <c r="L162" s="240"/>
      <c r="N162" s="285"/>
      <c r="O162" s="287"/>
      <c r="P162" s="285"/>
      <c r="Q162" s="285"/>
    </row>
    <row r="163" spans="1:17" s="286" customFormat="1" x14ac:dyDescent="0.3">
      <c r="A163" s="306"/>
      <c r="B163" s="297"/>
      <c r="C163" s="297"/>
      <c r="D163" s="298"/>
      <c r="E163" s="298"/>
      <c r="F163" s="299"/>
      <c r="G163" s="304"/>
      <c r="H163" s="317"/>
      <c r="I163" s="317"/>
      <c r="J163" s="317"/>
      <c r="K163" s="317"/>
      <c r="L163" s="240"/>
      <c r="N163" s="285"/>
      <c r="O163" s="287"/>
      <c r="P163" s="285"/>
      <c r="Q163" s="285"/>
    </row>
    <row r="164" spans="1:17" s="286" customFormat="1" x14ac:dyDescent="0.3">
      <c r="A164" s="306"/>
      <c r="B164" s="297"/>
      <c r="C164" s="297"/>
      <c r="D164" s="298"/>
      <c r="E164" s="298"/>
      <c r="F164" s="299"/>
      <c r="G164" s="304"/>
      <c r="H164" s="317"/>
      <c r="I164" s="317"/>
      <c r="J164" s="317"/>
      <c r="K164" s="317"/>
      <c r="L164" s="240"/>
      <c r="N164" s="285"/>
      <c r="O164" s="287"/>
      <c r="P164" s="285"/>
      <c r="Q164" s="285"/>
    </row>
    <row r="165" spans="1:17" s="286" customFormat="1" x14ac:dyDescent="0.3">
      <c r="A165" s="306"/>
      <c r="B165" s="297"/>
      <c r="C165" s="297"/>
      <c r="D165" s="298"/>
      <c r="E165" s="298"/>
      <c r="F165" s="299"/>
      <c r="G165" s="304"/>
      <c r="H165" s="317"/>
      <c r="I165" s="317"/>
      <c r="J165" s="317"/>
      <c r="K165" s="317"/>
      <c r="L165" s="240"/>
      <c r="N165" s="285"/>
      <c r="O165" s="287"/>
      <c r="P165" s="285"/>
      <c r="Q165" s="285"/>
    </row>
    <row r="166" spans="1:17" s="286" customFormat="1" x14ac:dyDescent="0.3">
      <c r="A166" s="306"/>
      <c r="B166" s="297"/>
      <c r="C166" s="297"/>
      <c r="D166" s="298"/>
      <c r="E166" s="298"/>
      <c r="F166" s="299"/>
      <c r="G166" s="304"/>
      <c r="H166" s="317"/>
      <c r="I166" s="317"/>
      <c r="J166" s="317"/>
      <c r="K166" s="317"/>
      <c r="L166" s="240"/>
      <c r="N166" s="285"/>
      <c r="O166" s="287"/>
      <c r="P166" s="285"/>
      <c r="Q166" s="285"/>
    </row>
    <row r="167" spans="1:17" s="286" customFormat="1" x14ac:dyDescent="0.3">
      <c r="A167" s="306"/>
      <c r="B167" s="297"/>
      <c r="C167" s="297"/>
      <c r="D167" s="298"/>
      <c r="E167" s="298"/>
      <c r="F167" s="299"/>
      <c r="G167" s="304"/>
      <c r="H167" s="317"/>
      <c r="I167" s="317"/>
      <c r="J167" s="317"/>
      <c r="K167" s="317"/>
      <c r="L167" s="240"/>
      <c r="N167" s="285"/>
      <c r="O167" s="287"/>
      <c r="P167" s="285"/>
      <c r="Q167" s="285"/>
    </row>
    <row r="168" spans="1:17" s="286" customFormat="1" x14ac:dyDescent="0.3">
      <c r="A168" s="306"/>
      <c r="B168" s="297"/>
      <c r="C168" s="297"/>
      <c r="D168" s="298"/>
      <c r="E168" s="298"/>
      <c r="F168" s="299"/>
      <c r="G168" s="304"/>
      <c r="H168" s="317"/>
      <c r="I168" s="317"/>
      <c r="J168" s="317"/>
      <c r="K168" s="317"/>
      <c r="L168" s="240"/>
      <c r="N168" s="285"/>
      <c r="O168" s="287"/>
      <c r="P168" s="285"/>
      <c r="Q168" s="285"/>
    </row>
    <row r="169" spans="1:17" s="286" customFormat="1" x14ac:dyDescent="0.3">
      <c r="A169" s="306"/>
      <c r="B169" s="297"/>
      <c r="C169" s="297"/>
      <c r="D169" s="298"/>
      <c r="E169" s="298"/>
      <c r="F169" s="299"/>
      <c r="G169" s="324"/>
      <c r="H169" s="319"/>
      <c r="I169" s="318"/>
      <c r="J169" s="318"/>
      <c r="K169" s="318"/>
      <c r="L169" s="240"/>
      <c r="N169" s="285"/>
      <c r="O169" s="287"/>
      <c r="P169" s="285"/>
      <c r="Q169" s="285"/>
    </row>
    <row r="170" spans="1:17" s="286" customFormat="1" x14ac:dyDescent="0.3">
      <c r="A170" s="306"/>
      <c r="B170" s="297"/>
      <c r="C170" s="297"/>
      <c r="D170" s="298"/>
      <c r="E170" s="298"/>
      <c r="F170" s="299"/>
      <c r="G170" s="324"/>
      <c r="H170" s="319"/>
      <c r="I170" s="318"/>
      <c r="J170" s="318"/>
      <c r="K170" s="318"/>
      <c r="L170" s="240"/>
      <c r="N170" s="285"/>
      <c r="O170" s="287"/>
      <c r="P170" s="285"/>
      <c r="Q170" s="285"/>
    </row>
    <row r="171" spans="1:17" s="286" customFormat="1" x14ac:dyDescent="0.3">
      <c r="A171" s="306"/>
      <c r="B171" s="297"/>
      <c r="C171" s="297"/>
      <c r="D171" s="298"/>
      <c r="E171" s="298"/>
      <c r="F171" s="299"/>
      <c r="G171" s="324"/>
      <c r="H171" s="319"/>
      <c r="I171" s="318"/>
      <c r="J171" s="318"/>
      <c r="K171" s="318"/>
      <c r="L171" s="240"/>
      <c r="N171" s="285"/>
      <c r="O171" s="287"/>
      <c r="P171" s="285"/>
      <c r="Q171" s="285"/>
    </row>
    <row r="172" spans="1:17" s="286" customFormat="1" x14ac:dyDescent="0.3">
      <c r="A172" s="306"/>
      <c r="B172" s="297"/>
      <c r="C172" s="297"/>
      <c r="D172" s="298"/>
      <c r="E172" s="298"/>
      <c r="F172" s="299"/>
      <c r="G172" s="324"/>
      <c r="H172" s="319"/>
      <c r="I172" s="318"/>
      <c r="J172" s="318"/>
      <c r="K172" s="318"/>
      <c r="L172" s="240"/>
      <c r="N172" s="285"/>
      <c r="O172" s="287"/>
      <c r="P172" s="285"/>
      <c r="Q172" s="285"/>
    </row>
    <row r="173" spans="1:17" s="286" customFormat="1" x14ac:dyDescent="0.3">
      <c r="A173" s="306"/>
      <c r="B173" s="297"/>
      <c r="C173" s="297"/>
      <c r="D173" s="298"/>
      <c r="E173" s="298"/>
      <c r="F173" s="299"/>
      <c r="G173" s="324"/>
      <c r="H173" s="319"/>
      <c r="I173" s="318"/>
      <c r="J173" s="318"/>
      <c r="K173" s="318"/>
      <c r="L173" s="240"/>
      <c r="N173" s="285"/>
      <c r="O173" s="287"/>
      <c r="P173" s="285"/>
      <c r="Q173" s="285"/>
    </row>
    <row r="174" spans="1:17" s="286" customFormat="1" x14ac:dyDescent="0.3">
      <c r="A174" s="306"/>
      <c r="B174" s="297"/>
      <c r="C174" s="297"/>
      <c r="D174" s="298"/>
      <c r="E174" s="298"/>
      <c r="F174" s="299"/>
      <c r="G174" s="324"/>
      <c r="H174" s="319"/>
      <c r="I174" s="318"/>
      <c r="J174" s="318"/>
      <c r="K174" s="318"/>
      <c r="L174" s="240"/>
      <c r="N174" s="285"/>
      <c r="O174" s="287"/>
      <c r="P174" s="285"/>
      <c r="Q174" s="285"/>
    </row>
    <row r="175" spans="1:17" s="286" customFormat="1" x14ac:dyDescent="0.3">
      <c r="A175" s="306"/>
      <c r="B175" s="297"/>
      <c r="C175" s="297"/>
      <c r="D175" s="298"/>
      <c r="E175" s="298"/>
      <c r="F175" s="299"/>
      <c r="G175" s="304"/>
      <c r="H175" s="317"/>
      <c r="I175" s="317"/>
      <c r="J175" s="317"/>
      <c r="K175" s="317"/>
      <c r="L175" s="240"/>
      <c r="N175" s="285"/>
      <c r="O175" s="287"/>
      <c r="P175" s="285"/>
      <c r="Q175" s="285"/>
    </row>
    <row r="176" spans="1:17" s="286" customFormat="1" x14ac:dyDescent="0.3">
      <c r="A176" s="306"/>
      <c r="B176" s="297"/>
      <c r="C176" s="297"/>
      <c r="D176" s="298"/>
      <c r="E176" s="298"/>
      <c r="F176" s="299"/>
      <c r="G176" s="304"/>
      <c r="H176" s="317"/>
      <c r="I176" s="317"/>
      <c r="J176" s="317"/>
      <c r="K176" s="317"/>
      <c r="L176" s="240"/>
      <c r="N176" s="285"/>
      <c r="O176" s="287"/>
      <c r="P176" s="285"/>
      <c r="Q176" s="285"/>
    </row>
    <row r="177" spans="1:17" s="286" customFormat="1" x14ac:dyDescent="0.3">
      <c r="A177" s="306"/>
      <c r="B177" s="297"/>
      <c r="C177" s="297"/>
      <c r="D177" s="298"/>
      <c r="E177" s="298"/>
      <c r="F177" s="299"/>
      <c r="G177" s="324"/>
      <c r="H177" s="319"/>
      <c r="I177" s="318"/>
      <c r="J177" s="318"/>
      <c r="K177" s="318"/>
      <c r="L177" s="240"/>
      <c r="N177" s="285"/>
      <c r="O177" s="287"/>
      <c r="P177" s="285"/>
      <c r="Q177" s="285"/>
    </row>
    <row r="178" spans="1:17" s="286" customFormat="1" x14ac:dyDescent="0.3">
      <c r="A178" s="306"/>
      <c r="B178" s="297"/>
      <c r="C178" s="297"/>
      <c r="D178" s="298"/>
      <c r="E178" s="298"/>
      <c r="F178" s="299"/>
      <c r="G178" s="324"/>
      <c r="H178" s="319"/>
      <c r="I178" s="318"/>
      <c r="J178" s="318"/>
      <c r="K178" s="318"/>
      <c r="L178" s="240"/>
      <c r="N178" s="285"/>
      <c r="O178" s="287"/>
      <c r="P178" s="285"/>
      <c r="Q178" s="285"/>
    </row>
    <row r="179" spans="1:17" s="286" customFormat="1" x14ac:dyDescent="0.3">
      <c r="A179" s="306"/>
      <c r="B179" s="297"/>
      <c r="C179" s="297"/>
      <c r="D179" s="298"/>
      <c r="E179" s="298"/>
      <c r="F179" s="299"/>
      <c r="G179" s="324"/>
      <c r="H179" s="319"/>
      <c r="I179" s="318"/>
      <c r="J179" s="318"/>
      <c r="K179" s="318"/>
      <c r="L179" s="240"/>
      <c r="N179" s="285"/>
      <c r="O179" s="287"/>
      <c r="P179" s="285"/>
      <c r="Q179" s="285"/>
    </row>
    <row r="180" spans="1:17" s="286" customFormat="1" x14ac:dyDescent="0.3">
      <c r="A180" s="306"/>
      <c r="B180" s="297"/>
      <c r="C180" s="297"/>
      <c r="D180" s="298"/>
      <c r="E180" s="298"/>
      <c r="F180" s="299"/>
      <c r="G180" s="324"/>
      <c r="H180" s="319"/>
      <c r="I180" s="318"/>
      <c r="J180" s="318"/>
      <c r="K180" s="318"/>
      <c r="L180" s="240"/>
      <c r="N180" s="285"/>
      <c r="O180" s="287"/>
      <c r="P180" s="285"/>
      <c r="Q180" s="285"/>
    </row>
    <row r="181" spans="1:17" s="286" customFormat="1" x14ac:dyDescent="0.3">
      <c r="A181" s="306"/>
      <c r="B181" s="297"/>
      <c r="C181" s="297"/>
      <c r="D181" s="298"/>
      <c r="E181" s="298"/>
      <c r="F181" s="299"/>
      <c r="G181" s="324"/>
      <c r="H181" s="319"/>
      <c r="I181" s="318"/>
      <c r="J181" s="318"/>
      <c r="K181" s="318"/>
      <c r="L181" s="240"/>
      <c r="N181" s="285"/>
      <c r="O181" s="287"/>
      <c r="P181" s="285"/>
      <c r="Q181" s="285"/>
    </row>
    <row r="182" spans="1:17" s="286" customFormat="1" x14ac:dyDescent="0.3">
      <c r="A182" s="306"/>
      <c r="B182" s="297"/>
      <c r="C182" s="297"/>
      <c r="D182" s="298"/>
      <c r="E182" s="298"/>
      <c r="F182" s="299"/>
      <c r="G182" s="324"/>
      <c r="H182" s="319"/>
      <c r="I182" s="318"/>
      <c r="J182" s="318"/>
      <c r="K182" s="318"/>
      <c r="L182" s="240"/>
      <c r="N182" s="285"/>
      <c r="O182" s="287"/>
      <c r="P182" s="285"/>
      <c r="Q182" s="285"/>
    </row>
    <row r="183" spans="1:17" s="286" customFormat="1" x14ac:dyDescent="0.3">
      <c r="A183" s="306"/>
      <c r="B183" s="297"/>
      <c r="C183" s="297"/>
      <c r="D183" s="298"/>
      <c r="E183" s="298"/>
      <c r="F183" s="299"/>
      <c r="G183" s="324"/>
      <c r="H183" s="319"/>
      <c r="I183" s="318"/>
      <c r="J183" s="318"/>
      <c r="K183" s="318"/>
      <c r="L183" s="240"/>
      <c r="N183" s="285"/>
      <c r="O183" s="287"/>
      <c r="P183" s="285"/>
      <c r="Q183" s="285"/>
    </row>
    <row r="184" spans="1:17" s="286" customFormat="1" x14ac:dyDescent="0.3">
      <c r="A184" s="306"/>
      <c r="B184" s="297"/>
      <c r="C184" s="297"/>
      <c r="D184" s="298"/>
      <c r="E184" s="298"/>
      <c r="F184" s="299"/>
      <c r="G184" s="324"/>
      <c r="H184" s="319"/>
      <c r="I184" s="318"/>
      <c r="J184" s="318"/>
      <c r="K184" s="318"/>
      <c r="L184" s="240"/>
      <c r="N184" s="285"/>
      <c r="O184" s="287"/>
      <c r="P184" s="285"/>
      <c r="Q184" s="285"/>
    </row>
    <row r="185" spans="1:17" s="286" customFormat="1" x14ac:dyDescent="0.3">
      <c r="A185" s="306"/>
      <c r="B185" s="297"/>
      <c r="C185" s="297"/>
      <c r="D185" s="298"/>
      <c r="E185" s="298"/>
      <c r="F185" s="299"/>
      <c r="G185" s="324"/>
      <c r="H185" s="319"/>
      <c r="I185" s="318"/>
      <c r="J185" s="318"/>
      <c r="K185" s="318"/>
      <c r="L185" s="240"/>
      <c r="N185" s="285"/>
      <c r="O185" s="287"/>
      <c r="P185" s="285"/>
      <c r="Q185" s="285"/>
    </row>
    <row r="186" spans="1:17" s="286" customFormat="1" x14ac:dyDescent="0.3">
      <c r="A186" s="306"/>
      <c r="B186" s="297"/>
      <c r="C186" s="297"/>
      <c r="D186" s="298"/>
      <c r="E186" s="298"/>
      <c r="F186" s="299"/>
      <c r="G186" s="324"/>
      <c r="H186" s="319"/>
      <c r="I186" s="318"/>
      <c r="J186" s="318"/>
      <c r="K186" s="318"/>
      <c r="L186" s="240"/>
      <c r="N186" s="285"/>
      <c r="O186" s="287"/>
      <c r="P186" s="285"/>
      <c r="Q186" s="285"/>
    </row>
    <row r="187" spans="1:17" s="286" customFormat="1" x14ac:dyDescent="0.3">
      <c r="A187" s="306"/>
      <c r="B187" s="297"/>
      <c r="C187" s="297"/>
      <c r="D187" s="298"/>
      <c r="E187" s="298"/>
      <c r="F187" s="299"/>
      <c r="G187" s="324"/>
      <c r="H187" s="319"/>
      <c r="I187" s="318"/>
      <c r="J187" s="318"/>
      <c r="K187" s="318"/>
      <c r="L187" s="240"/>
      <c r="N187" s="285"/>
      <c r="O187" s="287"/>
      <c r="P187" s="285"/>
      <c r="Q187" s="285"/>
    </row>
    <row r="188" spans="1:17" s="286" customFormat="1" x14ac:dyDescent="0.3">
      <c r="A188" s="306"/>
      <c r="B188" s="297"/>
      <c r="C188" s="297"/>
      <c r="D188" s="298"/>
      <c r="E188" s="298"/>
      <c r="F188" s="299"/>
      <c r="G188" s="324"/>
      <c r="H188" s="319"/>
      <c r="I188" s="318"/>
      <c r="J188" s="318"/>
      <c r="K188" s="318"/>
      <c r="L188" s="240"/>
      <c r="N188" s="285"/>
      <c r="O188" s="287"/>
      <c r="P188" s="285"/>
      <c r="Q188" s="285"/>
    </row>
    <row r="189" spans="1:17" s="286" customFormat="1" x14ac:dyDescent="0.3">
      <c r="A189" s="306"/>
      <c r="B189" s="297"/>
      <c r="C189" s="297"/>
      <c r="D189" s="298"/>
      <c r="E189" s="298"/>
      <c r="F189" s="299"/>
      <c r="G189" s="324"/>
      <c r="H189" s="319"/>
      <c r="I189" s="318"/>
      <c r="J189" s="318"/>
      <c r="K189" s="318"/>
      <c r="L189" s="240"/>
      <c r="N189" s="285"/>
      <c r="O189" s="287"/>
      <c r="P189" s="285"/>
      <c r="Q189" s="285"/>
    </row>
    <row r="190" spans="1:17" s="286" customFormat="1" x14ac:dyDescent="0.3">
      <c r="A190" s="306"/>
      <c r="B190" s="297"/>
      <c r="C190" s="297"/>
      <c r="D190" s="298"/>
      <c r="E190" s="298"/>
      <c r="F190" s="299"/>
      <c r="G190" s="324"/>
      <c r="H190" s="319"/>
      <c r="I190" s="318"/>
      <c r="J190" s="318"/>
      <c r="K190" s="318"/>
      <c r="L190" s="240"/>
      <c r="N190" s="285"/>
      <c r="O190" s="287"/>
      <c r="P190" s="285"/>
      <c r="Q190" s="285"/>
    </row>
    <row r="191" spans="1:17" s="286" customFormat="1" x14ac:dyDescent="0.3">
      <c r="A191" s="306"/>
      <c r="B191" s="297"/>
      <c r="C191" s="297"/>
      <c r="D191" s="298"/>
      <c r="E191" s="298"/>
      <c r="F191" s="299"/>
      <c r="G191" s="324"/>
      <c r="H191" s="319"/>
      <c r="I191" s="318"/>
      <c r="J191" s="318"/>
      <c r="K191" s="318"/>
      <c r="L191" s="240"/>
      <c r="N191" s="285"/>
      <c r="O191" s="287"/>
      <c r="P191" s="285"/>
      <c r="Q191" s="285"/>
    </row>
    <row r="192" spans="1:17" s="286" customFormat="1" x14ac:dyDescent="0.3">
      <c r="A192" s="306"/>
      <c r="B192" s="297"/>
      <c r="C192" s="297"/>
      <c r="D192" s="298"/>
      <c r="E192" s="298"/>
      <c r="F192" s="299"/>
      <c r="G192" s="324"/>
      <c r="H192" s="319"/>
      <c r="I192" s="318"/>
      <c r="J192" s="318"/>
      <c r="K192" s="318"/>
      <c r="L192" s="240"/>
      <c r="N192" s="285"/>
      <c r="O192" s="287"/>
      <c r="P192" s="285"/>
      <c r="Q192" s="285"/>
    </row>
    <row r="193" spans="1:17" s="286" customFormat="1" x14ac:dyDescent="0.3">
      <c r="A193" s="306"/>
      <c r="B193" s="297"/>
      <c r="C193" s="297"/>
      <c r="D193" s="298"/>
      <c r="E193" s="298"/>
      <c r="F193" s="299"/>
      <c r="G193" s="304"/>
      <c r="H193" s="317"/>
      <c r="I193" s="317"/>
      <c r="J193" s="317"/>
      <c r="K193" s="317"/>
      <c r="L193" s="240"/>
      <c r="N193" s="285"/>
      <c r="O193" s="287"/>
      <c r="P193" s="285"/>
      <c r="Q193" s="285"/>
    </row>
    <row r="194" spans="1:17" s="286" customFormat="1" x14ac:dyDescent="0.3">
      <c r="A194" s="306"/>
      <c r="B194" s="297"/>
      <c r="C194" s="297"/>
      <c r="D194" s="298"/>
      <c r="E194" s="298"/>
      <c r="F194" s="299"/>
      <c r="G194" s="304"/>
      <c r="H194" s="317"/>
      <c r="I194" s="317"/>
      <c r="J194" s="317"/>
      <c r="K194" s="317"/>
      <c r="L194" s="240"/>
      <c r="N194" s="285"/>
      <c r="O194" s="287"/>
      <c r="P194" s="285"/>
      <c r="Q194" s="285"/>
    </row>
    <row r="195" spans="1:17" s="286" customFormat="1" x14ac:dyDescent="0.3">
      <c r="A195" s="306"/>
      <c r="B195" s="297"/>
      <c r="C195" s="297"/>
      <c r="D195" s="298"/>
      <c r="E195" s="298"/>
      <c r="F195" s="299"/>
      <c r="G195" s="304"/>
      <c r="H195" s="317"/>
      <c r="I195" s="317"/>
      <c r="J195" s="317"/>
      <c r="K195" s="317"/>
      <c r="L195" s="240"/>
      <c r="N195" s="285"/>
      <c r="O195" s="287"/>
      <c r="P195" s="285"/>
      <c r="Q195" s="285"/>
    </row>
    <row r="196" spans="1:17" s="286" customFormat="1" x14ac:dyDescent="0.3">
      <c r="A196" s="306"/>
      <c r="B196" s="297"/>
      <c r="C196" s="297"/>
      <c r="D196" s="298"/>
      <c r="E196" s="298"/>
      <c r="F196" s="299"/>
      <c r="G196" s="304"/>
      <c r="H196" s="317"/>
      <c r="I196" s="317"/>
      <c r="J196" s="317"/>
      <c r="K196" s="317"/>
      <c r="L196" s="240"/>
      <c r="N196" s="285"/>
      <c r="O196" s="287"/>
      <c r="P196" s="285"/>
      <c r="Q196" s="285"/>
    </row>
    <row r="197" spans="1:17" s="286" customFormat="1" x14ac:dyDescent="0.3">
      <c r="A197" s="306"/>
      <c r="B197" s="297"/>
      <c r="C197" s="297"/>
      <c r="D197" s="298"/>
      <c r="E197" s="298"/>
      <c r="F197" s="299"/>
      <c r="G197" s="304"/>
      <c r="H197" s="317"/>
      <c r="I197" s="317"/>
      <c r="J197" s="317"/>
      <c r="K197" s="317"/>
      <c r="L197" s="240"/>
      <c r="N197" s="285"/>
      <c r="O197" s="287"/>
      <c r="P197" s="285"/>
      <c r="Q197" s="285"/>
    </row>
    <row r="198" spans="1:17" s="286" customFormat="1" x14ac:dyDescent="0.3">
      <c r="A198" s="306"/>
      <c r="B198" s="297"/>
      <c r="C198" s="297"/>
      <c r="D198" s="298"/>
      <c r="E198" s="298"/>
      <c r="F198" s="299"/>
      <c r="G198" s="304"/>
      <c r="H198" s="317"/>
      <c r="I198" s="317"/>
      <c r="J198" s="317"/>
      <c r="K198" s="317"/>
      <c r="L198" s="240"/>
      <c r="N198" s="285"/>
      <c r="O198" s="287"/>
      <c r="P198" s="285"/>
      <c r="Q198" s="285"/>
    </row>
    <row r="199" spans="1:17" s="286" customFormat="1" x14ac:dyDescent="0.3">
      <c r="A199" s="306"/>
      <c r="B199" s="297"/>
      <c r="C199" s="297"/>
      <c r="D199" s="298"/>
      <c r="E199" s="298"/>
      <c r="F199" s="299"/>
      <c r="G199" s="304"/>
      <c r="H199" s="317"/>
      <c r="I199" s="317"/>
      <c r="J199" s="317"/>
      <c r="K199" s="317"/>
      <c r="L199" s="240"/>
      <c r="N199" s="285"/>
      <c r="O199" s="287"/>
      <c r="P199" s="285"/>
      <c r="Q199" s="285"/>
    </row>
    <row r="200" spans="1:17" s="286" customFormat="1" x14ac:dyDescent="0.3">
      <c r="A200" s="306"/>
      <c r="B200" s="297"/>
      <c r="C200" s="297"/>
      <c r="D200" s="298"/>
      <c r="E200" s="298"/>
      <c r="F200" s="299"/>
      <c r="G200" s="304"/>
      <c r="H200" s="317"/>
      <c r="I200" s="317"/>
      <c r="J200" s="317"/>
      <c r="K200" s="317"/>
      <c r="L200" s="240"/>
      <c r="N200" s="285"/>
      <c r="O200" s="287"/>
      <c r="P200" s="285"/>
      <c r="Q200" s="285"/>
    </row>
    <row r="201" spans="1:17" s="286" customFormat="1" x14ac:dyDescent="0.3">
      <c r="A201" s="306"/>
      <c r="B201" s="297"/>
      <c r="C201" s="297"/>
      <c r="D201" s="298"/>
      <c r="E201" s="298"/>
      <c r="F201" s="299"/>
      <c r="G201" s="306"/>
      <c r="H201" s="320"/>
      <c r="I201" s="320"/>
      <c r="J201" s="320"/>
      <c r="K201" s="320"/>
      <c r="L201" s="7"/>
      <c r="N201" s="285"/>
      <c r="O201" s="287"/>
      <c r="P201" s="285"/>
      <c r="Q201" s="285"/>
    </row>
    <row r="202" spans="1:17" s="286" customFormat="1" x14ac:dyDescent="0.3">
      <c r="A202" s="306"/>
      <c r="B202" s="297"/>
      <c r="C202" s="297"/>
      <c r="D202" s="298"/>
      <c r="E202" s="298"/>
      <c r="F202" s="299"/>
      <c r="G202" s="306"/>
      <c r="H202" s="320"/>
      <c r="I202" s="320"/>
      <c r="J202" s="320"/>
      <c r="K202" s="320"/>
      <c r="L202" s="7"/>
      <c r="N202" s="285"/>
      <c r="O202" s="287"/>
      <c r="P202" s="285"/>
      <c r="Q202" s="285"/>
    </row>
    <row r="203" spans="1:17" s="286" customFormat="1" x14ac:dyDescent="0.3">
      <c r="A203" s="306"/>
      <c r="B203" s="297"/>
      <c r="C203" s="297"/>
      <c r="D203" s="298"/>
      <c r="E203" s="298"/>
      <c r="F203" s="299"/>
      <c r="G203" s="306"/>
      <c r="H203" s="320"/>
      <c r="I203" s="320"/>
      <c r="J203" s="320"/>
      <c r="K203" s="320"/>
      <c r="L203" s="7"/>
      <c r="N203" s="285"/>
      <c r="O203" s="287"/>
      <c r="P203" s="285"/>
      <c r="Q203" s="285"/>
    </row>
    <row r="204" spans="1:17" s="286" customFormat="1" x14ac:dyDescent="0.3">
      <c r="A204" s="306"/>
      <c r="B204" s="297"/>
      <c r="C204" s="297"/>
      <c r="D204" s="298"/>
      <c r="E204" s="298"/>
      <c r="F204" s="325"/>
      <c r="G204" s="306"/>
      <c r="H204" s="320"/>
      <c r="I204" s="320"/>
      <c r="J204" s="320"/>
      <c r="K204" s="320"/>
      <c r="L204" s="7"/>
      <c r="N204" s="285"/>
      <c r="O204" s="287"/>
      <c r="P204" s="285"/>
      <c r="Q204" s="285"/>
    </row>
    <row r="205" spans="1:17" s="286" customFormat="1" x14ac:dyDescent="0.3">
      <c r="B205" s="297"/>
      <c r="C205" s="297"/>
      <c r="D205" s="298"/>
      <c r="E205" s="298"/>
      <c r="F205" s="326"/>
      <c r="H205" s="7"/>
      <c r="I205" s="7"/>
      <c r="J205" s="7"/>
      <c r="K205" s="7"/>
      <c r="L205" s="7"/>
      <c r="N205" s="285"/>
      <c r="O205" s="287"/>
      <c r="P205" s="285"/>
      <c r="Q205" s="285"/>
    </row>
    <row r="206" spans="1:17" s="286" customFormat="1" x14ac:dyDescent="0.3">
      <c r="B206" s="297"/>
      <c r="C206" s="297"/>
      <c r="D206" s="298"/>
      <c r="E206" s="298"/>
      <c r="F206" s="326"/>
      <c r="H206" s="7"/>
      <c r="I206" s="7"/>
      <c r="J206" s="7"/>
      <c r="K206" s="7"/>
      <c r="L206" s="7"/>
      <c r="N206" s="285"/>
      <c r="O206" s="287"/>
      <c r="P206" s="285"/>
      <c r="Q206" s="285"/>
    </row>
    <row r="207" spans="1:17" s="286" customFormat="1" x14ac:dyDescent="0.3">
      <c r="B207" s="297"/>
      <c r="C207" s="297"/>
      <c r="D207" s="298"/>
      <c r="E207" s="298"/>
      <c r="F207" s="326"/>
      <c r="H207" s="7"/>
      <c r="I207" s="7"/>
      <c r="J207" s="7"/>
      <c r="K207" s="7"/>
      <c r="L207" s="7"/>
      <c r="N207" s="285"/>
      <c r="O207" s="287"/>
      <c r="P207" s="285"/>
      <c r="Q207" s="285"/>
    </row>
    <row r="208" spans="1:17" s="286" customFormat="1" x14ac:dyDescent="0.3">
      <c r="B208" s="297"/>
      <c r="C208" s="297"/>
      <c r="D208" s="298"/>
      <c r="E208" s="298"/>
      <c r="F208" s="326"/>
      <c r="H208" s="7"/>
      <c r="I208" s="7"/>
      <c r="J208" s="7"/>
      <c r="K208" s="7"/>
      <c r="L208" s="7"/>
      <c r="N208" s="285"/>
      <c r="O208" s="287"/>
      <c r="P208" s="285"/>
      <c r="Q208" s="285"/>
    </row>
    <row r="209" spans="1:17" s="286" customFormat="1" x14ac:dyDescent="0.3">
      <c r="A209" s="306"/>
      <c r="B209" s="297"/>
      <c r="C209" s="297"/>
      <c r="D209" s="298"/>
      <c r="E209" s="298"/>
      <c r="F209" s="326"/>
      <c r="H209" s="7"/>
      <c r="I209" s="7"/>
      <c r="J209" s="7"/>
      <c r="K209" s="7"/>
      <c r="L209" s="7"/>
      <c r="N209" s="285"/>
      <c r="O209" s="287"/>
      <c r="P209" s="285"/>
      <c r="Q209" s="285"/>
    </row>
    <row r="210" spans="1:17" s="286" customFormat="1" x14ac:dyDescent="0.3">
      <c r="B210" s="297"/>
      <c r="C210" s="297"/>
      <c r="D210" s="298"/>
      <c r="E210" s="298"/>
      <c r="F210" s="326"/>
      <c r="H210" s="7"/>
      <c r="I210" s="7"/>
      <c r="J210" s="7"/>
      <c r="K210" s="7"/>
      <c r="L210" s="7"/>
      <c r="N210" s="285"/>
      <c r="O210" s="287"/>
      <c r="P210" s="285"/>
      <c r="Q210" s="285"/>
    </row>
    <row r="211" spans="1:17" s="286" customFormat="1" x14ac:dyDescent="0.3">
      <c r="B211" s="297"/>
      <c r="C211" s="297"/>
      <c r="D211" s="298"/>
      <c r="E211" s="298"/>
      <c r="F211" s="326"/>
      <c r="H211" s="7"/>
      <c r="I211" s="7"/>
      <c r="J211" s="7"/>
      <c r="K211" s="7"/>
      <c r="L211" s="7"/>
      <c r="N211" s="285"/>
      <c r="O211" s="287"/>
      <c r="P211" s="285"/>
      <c r="Q211" s="285"/>
    </row>
    <row r="212" spans="1:17" s="286" customFormat="1" x14ac:dyDescent="0.3">
      <c r="B212" s="297"/>
      <c r="C212" s="297"/>
      <c r="D212" s="298"/>
      <c r="E212" s="298"/>
      <c r="F212" s="326"/>
      <c r="H212" s="7"/>
      <c r="I212" s="7"/>
      <c r="J212" s="7"/>
      <c r="K212" s="7"/>
      <c r="L212" s="7"/>
      <c r="N212" s="285"/>
      <c r="O212" s="287"/>
      <c r="P212" s="285"/>
      <c r="Q212" s="285"/>
    </row>
    <row r="213" spans="1:17" s="286" customFormat="1" x14ac:dyDescent="0.3">
      <c r="B213" s="297"/>
      <c r="C213" s="297"/>
      <c r="D213" s="298"/>
      <c r="E213" s="298"/>
      <c r="F213" s="326"/>
      <c r="H213" s="7"/>
      <c r="I213" s="7"/>
      <c r="J213" s="7"/>
      <c r="K213" s="7"/>
      <c r="L213" s="7"/>
      <c r="N213" s="285"/>
      <c r="O213" s="287"/>
      <c r="P213" s="285"/>
      <c r="Q213" s="285"/>
    </row>
    <row r="214" spans="1:17" s="286" customFormat="1" x14ac:dyDescent="0.3">
      <c r="B214" s="297"/>
      <c r="C214" s="297"/>
      <c r="D214" s="298"/>
      <c r="E214" s="298"/>
      <c r="F214" s="326"/>
      <c r="H214" s="7"/>
      <c r="I214" s="7"/>
      <c r="J214" s="7"/>
      <c r="K214" s="7"/>
      <c r="L214" s="7"/>
      <c r="N214" s="285"/>
      <c r="O214" s="287"/>
      <c r="P214" s="285"/>
      <c r="Q214" s="285"/>
    </row>
    <row r="215" spans="1:17" s="286" customFormat="1" x14ac:dyDescent="0.3">
      <c r="B215" s="297"/>
      <c r="C215" s="297"/>
      <c r="D215" s="298"/>
      <c r="E215" s="298"/>
      <c r="F215" s="327"/>
      <c r="G215" s="327"/>
      <c r="H215" s="7"/>
      <c r="I215" s="7"/>
      <c r="J215" s="7"/>
      <c r="K215" s="7"/>
      <c r="L215" s="7"/>
      <c r="N215" s="285"/>
      <c r="O215" s="287"/>
      <c r="P215" s="285"/>
      <c r="Q215" s="285"/>
    </row>
    <row r="216" spans="1:17" s="286" customFormat="1" x14ac:dyDescent="0.3">
      <c r="B216" s="297"/>
      <c r="C216" s="297"/>
      <c r="D216" s="298"/>
      <c r="E216" s="298"/>
      <c r="F216" s="328"/>
      <c r="G216" s="328"/>
      <c r="H216" s="7"/>
      <c r="I216" s="7"/>
      <c r="J216" s="7"/>
      <c r="K216" s="7"/>
      <c r="L216" s="7"/>
      <c r="N216" s="285"/>
      <c r="O216" s="287"/>
      <c r="P216" s="285"/>
      <c r="Q216" s="285"/>
    </row>
    <row r="217" spans="1:17" s="286" customFormat="1" x14ac:dyDescent="0.3">
      <c r="B217" s="297"/>
      <c r="C217" s="297"/>
      <c r="D217" s="298"/>
      <c r="E217" s="298"/>
      <c r="F217" s="328"/>
      <c r="G217" s="328"/>
      <c r="H217" s="7"/>
      <c r="I217" s="7"/>
      <c r="J217" s="7"/>
      <c r="K217" s="7"/>
      <c r="L217" s="7"/>
      <c r="N217" s="285"/>
      <c r="O217" s="287"/>
      <c r="P217" s="285"/>
      <c r="Q217" s="285"/>
    </row>
    <row r="218" spans="1:17" s="286" customFormat="1" x14ac:dyDescent="0.3">
      <c r="B218" s="297"/>
      <c r="C218" s="297"/>
      <c r="D218" s="298"/>
      <c r="E218" s="298"/>
      <c r="F218" s="328"/>
      <c r="G218" s="328"/>
      <c r="H218" s="7"/>
      <c r="I218" s="7"/>
      <c r="J218" s="7"/>
      <c r="K218" s="7"/>
      <c r="L218" s="7"/>
      <c r="N218" s="285"/>
      <c r="O218" s="287"/>
      <c r="P218" s="285"/>
      <c r="Q218" s="285"/>
    </row>
    <row r="219" spans="1:17" s="286" customFormat="1" x14ac:dyDescent="0.3">
      <c r="B219" s="297"/>
      <c r="C219" s="297"/>
      <c r="D219" s="298"/>
      <c r="E219" s="298"/>
      <c r="F219" s="328"/>
      <c r="G219" s="328"/>
      <c r="H219" s="7"/>
      <c r="I219" s="7"/>
      <c r="J219" s="7"/>
      <c r="K219" s="7"/>
      <c r="L219" s="7"/>
      <c r="N219" s="285"/>
      <c r="O219" s="287"/>
      <c r="P219" s="285"/>
      <c r="Q219" s="285"/>
    </row>
    <row r="220" spans="1:17" s="286" customFormat="1" x14ac:dyDescent="0.3">
      <c r="B220" s="297"/>
      <c r="C220" s="297"/>
      <c r="D220" s="298"/>
      <c r="E220" s="298"/>
      <c r="F220" s="328"/>
      <c r="G220" s="328"/>
      <c r="H220" s="7"/>
      <c r="I220" s="7"/>
      <c r="J220" s="7"/>
      <c r="K220" s="7"/>
      <c r="L220" s="7"/>
      <c r="N220" s="285"/>
      <c r="O220" s="287"/>
      <c r="P220" s="285"/>
      <c r="Q220" s="285"/>
    </row>
    <row r="221" spans="1:17" s="286" customFormat="1" x14ac:dyDescent="0.3">
      <c r="B221" s="297"/>
      <c r="C221" s="297"/>
      <c r="D221" s="298"/>
      <c r="E221" s="298"/>
      <c r="F221" s="327"/>
      <c r="G221" s="327"/>
      <c r="H221" s="7"/>
      <c r="I221" s="7"/>
      <c r="J221" s="7"/>
      <c r="K221" s="7"/>
      <c r="L221" s="7"/>
      <c r="N221" s="285"/>
      <c r="O221" s="287"/>
      <c r="P221" s="285"/>
      <c r="Q221" s="285"/>
    </row>
    <row r="222" spans="1:17" s="286" customFormat="1" x14ac:dyDescent="0.3">
      <c r="B222" s="297"/>
      <c r="C222" s="297"/>
      <c r="D222" s="298"/>
      <c r="E222" s="298"/>
      <c r="F222" s="328"/>
      <c r="G222" s="328"/>
      <c r="H222" s="7"/>
      <c r="I222" s="7"/>
      <c r="J222" s="7"/>
      <c r="K222" s="7"/>
      <c r="L222" s="7"/>
      <c r="N222" s="285"/>
      <c r="O222" s="287"/>
      <c r="P222" s="285"/>
      <c r="Q222" s="285"/>
    </row>
    <row r="223" spans="1:17" s="286" customFormat="1" x14ac:dyDescent="0.3">
      <c r="B223" s="297"/>
      <c r="C223" s="297"/>
      <c r="D223" s="298"/>
      <c r="E223" s="298"/>
      <c r="F223" s="328"/>
      <c r="G223" s="328"/>
      <c r="H223" s="7"/>
      <c r="I223" s="7"/>
      <c r="J223" s="7"/>
      <c r="K223" s="7"/>
      <c r="L223" s="7"/>
      <c r="N223" s="285"/>
      <c r="O223" s="287"/>
      <c r="P223" s="285"/>
      <c r="Q223" s="285"/>
    </row>
    <row r="224" spans="1:17" s="286" customFormat="1" x14ac:dyDescent="0.3">
      <c r="B224" s="297"/>
      <c r="C224" s="297"/>
      <c r="D224" s="298"/>
      <c r="E224" s="298"/>
      <c r="F224" s="328"/>
      <c r="G224" s="328"/>
      <c r="H224" s="7"/>
      <c r="I224" s="7"/>
      <c r="J224" s="7"/>
      <c r="K224" s="7"/>
      <c r="L224" s="7"/>
      <c r="N224" s="285"/>
      <c r="O224" s="287"/>
      <c r="P224" s="285"/>
      <c r="Q224" s="285"/>
    </row>
    <row r="225" spans="2:17" s="286" customFormat="1" x14ac:dyDescent="0.3">
      <c r="B225" s="297"/>
      <c r="C225" s="297"/>
      <c r="D225" s="298"/>
      <c r="E225" s="298"/>
      <c r="F225" s="328"/>
      <c r="G225" s="328"/>
      <c r="H225" s="7"/>
      <c r="I225" s="7"/>
      <c r="J225" s="7"/>
      <c r="K225" s="7"/>
      <c r="L225" s="7"/>
      <c r="N225" s="285"/>
      <c r="O225" s="287"/>
      <c r="P225" s="285"/>
      <c r="Q225" s="285"/>
    </row>
    <row r="226" spans="2:17" s="286" customFormat="1" x14ac:dyDescent="0.3">
      <c r="B226" s="297"/>
      <c r="C226" s="297"/>
      <c r="D226" s="298"/>
      <c r="E226" s="298"/>
      <c r="F226" s="328"/>
      <c r="G226" s="328"/>
      <c r="H226" s="7"/>
      <c r="I226" s="7"/>
      <c r="J226" s="7"/>
      <c r="K226" s="7"/>
      <c r="L226" s="7"/>
      <c r="N226" s="285"/>
      <c r="O226" s="287"/>
      <c r="P226" s="285"/>
      <c r="Q226" s="285"/>
    </row>
    <row r="227" spans="2:17" s="286" customFormat="1" x14ac:dyDescent="0.3">
      <c r="B227" s="297"/>
      <c r="C227" s="297"/>
      <c r="D227" s="298"/>
      <c r="E227" s="298"/>
      <c r="F227" s="326"/>
      <c r="H227" s="7"/>
      <c r="I227" s="7"/>
      <c r="J227" s="7"/>
      <c r="K227" s="7"/>
      <c r="L227" s="7"/>
      <c r="N227" s="285"/>
      <c r="O227" s="287"/>
      <c r="P227" s="285"/>
      <c r="Q227" s="285"/>
    </row>
    <row r="228" spans="2:17" s="286" customFormat="1" x14ac:dyDescent="0.3">
      <c r="B228" s="297"/>
      <c r="C228" s="297"/>
      <c r="D228" s="298"/>
      <c r="E228" s="298"/>
      <c r="F228" s="326"/>
      <c r="H228" s="7"/>
      <c r="I228" s="7"/>
      <c r="J228" s="7"/>
      <c r="K228" s="7"/>
      <c r="L228" s="7"/>
      <c r="N228" s="285"/>
      <c r="O228" s="287"/>
      <c r="P228" s="285"/>
      <c r="Q228" s="285"/>
    </row>
    <row r="229" spans="2:17" s="286" customFormat="1" x14ac:dyDescent="0.3">
      <c r="B229" s="297"/>
      <c r="C229" s="297"/>
      <c r="D229" s="298"/>
      <c r="E229" s="298"/>
      <c r="F229" s="326"/>
      <c r="H229" s="7"/>
      <c r="I229" s="7"/>
      <c r="J229" s="7"/>
      <c r="K229" s="7"/>
      <c r="L229" s="7"/>
      <c r="N229" s="285"/>
      <c r="O229" s="287"/>
      <c r="P229" s="285"/>
      <c r="Q229" s="285"/>
    </row>
    <row r="230" spans="2:17" s="286" customFormat="1" x14ac:dyDescent="0.3">
      <c r="B230" s="297"/>
      <c r="C230" s="297"/>
      <c r="D230" s="298"/>
      <c r="E230" s="298"/>
      <c r="F230" s="326"/>
      <c r="H230" s="7"/>
      <c r="I230" s="7"/>
      <c r="J230" s="7"/>
      <c r="K230" s="7"/>
      <c r="L230" s="7"/>
      <c r="N230" s="285"/>
      <c r="O230" s="287"/>
      <c r="P230" s="285"/>
      <c r="Q230" s="285"/>
    </row>
    <row r="231" spans="2:17" s="286" customFormat="1" x14ac:dyDescent="0.3">
      <c r="B231" s="297"/>
      <c r="C231" s="297"/>
      <c r="D231" s="298"/>
      <c r="E231" s="298"/>
      <c r="F231" s="326"/>
      <c r="H231" s="7"/>
      <c r="I231" s="7"/>
      <c r="J231" s="7"/>
      <c r="K231" s="7"/>
      <c r="L231" s="7"/>
      <c r="N231" s="285"/>
      <c r="O231" s="287"/>
      <c r="P231" s="285"/>
      <c r="Q231" s="285"/>
    </row>
    <row r="232" spans="2:17" s="286" customFormat="1" x14ac:dyDescent="0.3">
      <c r="B232" s="297"/>
      <c r="C232" s="297"/>
      <c r="D232" s="298"/>
      <c r="E232" s="298"/>
      <c r="F232" s="326"/>
      <c r="H232" s="7"/>
      <c r="I232" s="7"/>
      <c r="J232" s="7"/>
      <c r="K232" s="7"/>
      <c r="L232" s="7"/>
      <c r="N232" s="285"/>
      <c r="O232" s="287"/>
      <c r="P232" s="285"/>
      <c r="Q232" s="285"/>
    </row>
    <row r="233" spans="2:17" s="286" customFormat="1" x14ac:dyDescent="0.3">
      <c r="D233" s="326"/>
      <c r="E233" s="326"/>
      <c r="F233" s="326"/>
      <c r="H233" s="7"/>
      <c r="I233" s="7"/>
      <c r="J233" s="7"/>
      <c r="K233" s="7"/>
      <c r="L233" s="7"/>
      <c r="N233" s="285"/>
      <c r="O233" s="287"/>
      <c r="P233" s="285"/>
      <c r="Q233" s="285"/>
    </row>
    <row r="234" spans="2:17" s="286" customFormat="1" x14ac:dyDescent="0.3">
      <c r="D234" s="326"/>
      <c r="E234" s="326"/>
      <c r="F234" s="326"/>
      <c r="H234" s="7"/>
      <c r="I234" s="7"/>
      <c r="J234" s="7"/>
      <c r="K234" s="7"/>
      <c r="L234" s="7"/>
      <c r="N234" s="285"/>
      <c r="O234" s="287"/>
      <c r="P234" s="285"/>
      <c r="Q234" s="285"/>
    </row>
    <row r="235" spans="2:17" s="286" customFormat="1" x14ac:dyDescent="0.3">
      <c r="D235" s="326"/>
      <c r="E235" s="326"/>
      <c r="F235" s="326"/>
      <c r="H235" s="7"/>
      <c r="I235" s="7"/>
      <c r="J235" s="7"/>
      <c r="K235" s="7"/>
      <c r="L235" s="7"/>
      <c r="N235" s="285"/>
      <c r="O235" s="287"/>
      <c r="P235" s="285"/>
      <c r="Q235" s="285"/>
    </row>
    <row r="236" spans="2:17" s="286" customFormat="1" x14ac:dyDescent="0.3">
      <c r="D236" s="326"/>
      <c r="E236" s="326"/>
      <c r="F236" s="326"/>
      <c r="H236" s="7"/>
      <c r="I236" s="7"/>
      <c r="J236" s="7"/>
      <c r="K236" s="7"/>
      <c r="L236" s="7"/>
      <c r="N236" s="285"/>
      <c r="O236" s="287"/>
      <c r="P236" s="285"/>
      <c r="Q236" s="285"/>
    </row>
    <row r="237" spans="2:17" s="286" customFormat="1" x14ac:dyDescent="0.3">
      <c r="D237" s="326"/>
      <c r="E237" s="326"/>
      <c r="F237" s="326"/>
      <c r="H237" s="7"/>
      <c r="I237" s="7"/>
      <c r="J237" s="7"/>
      <c r="K237" s="7"/>
      <c r="L237" s="7"/>
      <c r="N237" s="285"/>
      <c r="O237" s="287"/>
      <c r="P237" s="285"/>
      <c r="Q237" s="285"/>
    </row>
    <row r="238" spans="2:17" s="286" customFormat="1" x14ac:dyDescent="0.3">
      <c r="D238" s="326"/>
      <c r="E238" s="326"/>
      <c r="F238" s="326"/>
      <c r="H238" s="7"/>
      <c r="I238" s="7"/>
      <c r="J238" s="7"/>
      <c r="K238" s="7"/>
      <c r="L238" s="7"/>
      <c r="N238" s="285"/>
      <c r="O238" s="287"/>
      <c r="P238" s="285"/>
      <c r="Q238" s="285"/>
    </row>
    <row r="239" spans="2:17" s="286" customFormat="1" x14ac:dyDescent="0.3">
      <c r="D239" s="326"/>
      <c r="E239" s="326"/>
      <c r="F239" s="326"/>
      <c r="H239" s="7"/>
      <c r="I239" s="7"/>
      <c r="J239" s="7"/>
      <c r="K239" s="7"/>
      <c r="L239" s="7"/>
      <c r="N239" s="285"/>
      <c r="O239" s="287"/>
      <c r="P239" s="285"/>
      <c r="Q239" s="285"/>
    </row>
    <row r="240" spans="2:17" s="286" customFormat="1" x14ac:dyDescent="0.3">
      <c r="D240" s="326"/>
      <c r="E240" s="326"/>
      <c r="F240" s="326"/>
      <c r="H240" s="7"/>
      <c r="I240" s="7"/>
      <c r="J240" s="7"/>
      <c r="K240" s="7"/>
      <c r="L240" s="7"/>
      <c r="N240" s="285"/>
      <c r="O240" s="287"/>
      <c r="P240" s="285"/>
      <c r="Q240" s="285"/>
    </row>
    <row r="241" spans="4:17" s="286" customFormat="1" x14ac:dyDescent="0.3">
      <c r="D241" s="326"/>
      <c r="E241" s="326"/>
      <c r="F241" s="326"/>
      <c r="H241" s="7"/>
      <c r="I241" s="7"/>
      <c r="J241" s="7"/>
      <c r="K241" s="7"/>
      <c r="L241" s="7"/>
      <c r="N241" s="285"/>
      <c r="O241" s="287"/>
      <c r="P241" s="285"/>
      <c r="Q241" s="285"/>
    </row>
    <row r="242" spans="4:17" s="286" customFormat="1" x14ac:dyDescent="0.3">
      <c r="D242" s="326"/>
      <c r="E242" s="326"/>
      <c r="F242" s="326"/>
      <c r="H242" s="7"/>
      <c r="I242" s="7"/>
      <c r="J242" s="7"/>
      <c r="K242" s="7"/>
      <c r="L242" s="7"/>
      <c r="N242" s="285"/>
      <c r="O242" s="287"/>
      <c r="P242" s="285"/>
      <c r="Q242" s="285"/>
    </row>
    <row r="243" spans="4:17" s="286" customFormat="1" x14ac:dyDescent="0.3">
      <c r="D243" s="326"/>
      <c r="E243" s="326"/>
      <c r="F243" s="326"/>
      <c r="H243" s="7"/>
      <c r="I243" s="7"/>
      <c r="J243" s="7"/>
      <c r="K243" s="7"/>
      <c r="L243" s="7"/>
      <c r="N243" s="285"/>
      <c r="O243" s="287"/>
      <c r="P243" s="285"/>
      <c r="Q243" s="285"/>
    </row>
    <row r="244" spans="4:17" s="286" customFormat="1" x14ac:dyDescent="0.3">
      <c r="D244" s="326"/>
      <c r="E244" s="326"/>
      <c r="F244" s="326"/>
      <c r="H244" s="7"/>
      <c r="I244" s="7"/>
      <c r="J244" s="7"/>
      <c r="K244" s="7"/>
      <c r="L244" s="7"/>
      <c r="N244" s="285"/>
      <c r="O244" s="287"/>
      <c r="P244" s="285"/>
      <c r="Q244" s="285"/>
    </row>
    <row r="245" spans="4:17" s="286" customFormat="1" x14ac:dyDescent="0.3">
      <c r="D245" s="326"/>
      <c r="E245" s="326"/>
      <c r="F245" s="326"/>
      <c r="H245" s="7"/>
      <c r="I245" s="7"/>
      <c r="J245" s="7"/>
      <c r="K245" s="7"/>
      <c r="L245" s="7"/>
      <c r="N245" s="285"/>
      <c r="O245" s="287"/>
      <c r="P245" s="285"/>
      <c r="Q245" s="285"/>
    </row>
    <row r="246" spans="4:17" s="286" customFormat="1" x14ac:dyDescent="0.3">
      <c r="D246" s="326"/>
      <c r="E246" s="326"/>
      <c r="F246" s="326"/>
      <c r="H246" s="7"/>
      <c r="I246" s="7"/>
      <c r="J246" s="7"/>
      <c r="K246" s="7"/>
      <c r="L246" s="7"/>
      <c r="N246" s="285"/>
      <c r="O246" s="287"/>
      <c r="P246" s="285"/>
      <c r="Q246" s="285"/>
    </row>
    <row r="247" spans="4:17" s="286" customFormat="1" x14ac:dyDescent="0.3">
      <c r="D247" s="326"/>
      <c r="E247" s="326"/>
      <c r="F247" s="326"/>
      <c r="H247" s="7"/>
      <c r="I247" s="7"/>
      <c r="J247" s="7"/>
      <c r="K247" s="7"/>
      <c r="L247" s="7"/>
      <c r="N247" s="285"/>
      <c r="O247" s="287"/>
      <c r="P247" s="285"/>
      <c r="Q247" s="285"/>
    </row>
    <row r="248" spans="4:17" s="286" customFormat="1" x14ac:dyDescent="0.3">
      <c r="D248" s="326"/>
      <c r="E248" s="326"/>
      <c r="F248" s="326"/>
      <c r="H248" s="7"/>
      <c r="I248" s="7"/>
      <c r="J248" s="7"/>
      <c r="K248" s="7"/>
      <c r="L248" s="7"/>
      <c r="N248" s="285"/>
      <c r="O248" s="287"/>
      <c r="P248" s="285"/>
      <c r="Q248" s="285"/>
    </row>
    <row r="249" spans="4:17" s="286" customFormat="1" x14ac:dyDescent="0.3">
      <c r="D249" s="326"/>
      <c r="E249" s="326"/>
      <c r="F249" s="326"/>
      <c r="H249" s="7"/>
      <c r="I249" s="7"/>
      <c r="J249" s="7"/>
      <c r="K249" s="7"/>
      <c r="L249" s="7"/>
      <c r="N249" s="285"/>
      <c r="O249" s="287"/>
      <c r="P249" s="285"/>
      <c r="Q249" s="285"/>
    </row>
    <row r="250" spans="4:17" s="286" customFormat="1" x14ac:dyDescent="0.3">
      <c r="D250" s="326"/>
      <c r="E250" s="326"/>
      <c r="F250" s="326"/>
      <c r="H250" s="7"/>
      <c r="I250" s="7"/>
      <c r="J250" s="7"/>
      <c r="K250" s="7"/>
      <c r="L250" s="7"/>
      <c r="N250" s="285"/>
      <c r="O250" s="287"/>
      <c r="P250" s="285"/>
      <c r="Q250" s="285"/>
    </row>
    <row r="251" spans="4:17" s="286" customFormat="1" x14ac:dyDescent="0.3">
      <c r="D251" s="326"/>
      <c r="E251" s="326"/>
      <c r="F251" s="326"/>
      <c r="H251" s="7"/>
      <c r="I251" s="7"/>
      <c r="J251" s="7"/>
      <c r="K251" s="7"/>
      <c r="L251" s="7"/>
      <c r="N251" s="285"/>
      <c r="O251" s="287"/>
      <c r="P251" s="285"/>
      <c r="Q251" s="285"/>
    </row>
    <row r="252" spans="4:17" s="286" customFormat="1" x14ac:dyDescent="0.3">
      <c r="D252" s="326"/>
      <c r="E252" s="326"/>
      <c r="F252" s="326"/>
      <c r="H252" s="7"/>
      <c r="I252" s="7"/>
      <c r="J252" s="7"/>
      <c r="K252" s="7"/>
      <c r="L252" s="7"/>
      <c r="N252" s="285"/>
      <c r="O252" s="287"/>
      <c r="P252" s="285"/>
      <c r="Q252" s="285"/>
    </row>
    <row r="253" spans="4:17" s="286" customFormat="1" x14ac:dyDescent="0.3">
      <c r="D253" s="326"/>
      <c r="E253" s="326"/>
      <c r="F253" s="326"/>
      <c r="H253" s="7"/>
      <c r="I253" s="7"/>
      <c r="J253" s="7"/>
      <c r="K253" s="7"/>
      <c r="L253" s="7"/>
      <c r="N253" s="285"/>
      <c r="O253" s="287"/>
      <c r="P253" s="285"/>
      <c r="Q253" s="285"/>
    </row>
    <row r="254" spans="4:17" s="286" customFormat="1" x14ac:dyDescent="0.3">
      <c r="D254" s="326"/>
      <c r="E254" s="326"/>
      <c r="F254" s="326"/>
      <c r="H254" s="7"/>
      <c r="I254" s="7"/>
      <c r="J254" s="7"/>
      <c r="K254" s="7"/>
      <c r="L254" s="7"/>
      <c r="N254" s="285"/>
      <c r="O254" s="287"/>
      <c r="P254" s="285"/>
      <c r="Q254" s="285"/>
    </row>
    <row r="255" spans="4:17" s="286" customFormat="1" x14ac:dyDescent="0.3">
      <c r="D255" s="326"/>
      <c r="E255" s="326"/>
      <c r="F255" s="326"/>
      <c r="H255" s="7"/>
      <c r="I255" s="7"/>
      <c r="J255" s="7"/>
      <c r="K255" s="7"/>
      <c r="L255" s="7"/>
      <c r="N255" s="285"/>
      <c r="O255" s="287"/>
      <c r="P255" s="285"/>
      <c r="Q255" s="285"/>
    </row>
    <row r="256" spans="4:17" s="286" customFormat="1" x14ac:dyDescent="0.3">
      <c r="D256" s="326"/>
      <c r="E256" s="326"/>
      <c r="F256" s="326"/>
      <c r="H256" s="7"/>
      <c r="I256" s="7"/>
      <c r="J256" s="7"/>
      <c r="K256" s="7"/>
      <c r="L256" s="7"/>
      <c r="N256" s="285"/>
      <c r="O256" s="287"/>
      <c r="P256" s="285"/>
      <c r="Q256" s="285"/>
    </row>
    <row r="257" spans="2:17" s="286" customFormat="1" x14ac:dyDescent="0.3">
      <c r="D257" s="326"/>
      <c r="E257" s="326"/>
      <c r="F257" s="326"/>
      <c r="H257" s="7"/>
      <c r="I257" s="7"/>
      <c r="J257" s="7"/>
      <c r="K257" s="7"/>
      <c r="L257" s="7"/>
      <c r="N257" s="285"/>
      <c r="O257" s="287"/>
      <c r="P257" s="285"/>
      <c r="Q257" s="285"/>
    </row>
    <row r="258" spans="2:17" s="286" customFormat="1" x14ac:dyDescent="0.3">
      <c r="D258" s="326"/>
      <c r="E258" s="326"/>
      <c r="F258" s="326"/>
      <c r="H258" s="7"/>
      <c r="I258" s="7"/>
      <c r="J258" s="7"/>
      <c r="K258" s="7"/>
      <c r="L258" s="7"/>
      <c r="N258" s="285"/>
      <c r="O258" s="287"/>
      <c r="P258" s="285"/>
      <c r="Q258" s="285"/>
    </row>
    <row r="259" spans="2:17" s="286" customFormat="1" x14ac:dyDescent="0.3">
      <c r="D259" s="326"/>
      <c r="E259" s="326"/>
      <c r="F259" s="326"/>
      <c r="H259" s="7"/>
      <c r="I259" s="7"/>
      <c r="J259" s="7"/>
      <c r="K259" s="7"/>
      <c r="L259" s="7"/>
      <c r="N259" s="285"/>
      <c r="O259" s="287"/>
      <c r="P259" s="285"/>
      <c r="Q259" s="285"/>
    </row>
    <row r="260" spans="2:17" s="286" customFormat="1" x14ac:dyDescent="0.3">
      <c r="D260" s="326"/>
      <c r="E260" s="326"/>
      <c r="F260" s="326"/>
      <c r="H260" s="7"/>
      <c r="I260" s="7"/>
      <c r="J260" s="7"/>
      <c r="K260" s="7"/>
      <c r="L260" s="7"/>
      <c r="N260" s="285"/>
      <c r="O260" s="287"/>
      <c r="P260" s="285"/>
      <c r="Q260" s="285"/>
    </row>
    <row r="261" spans="2:17" s="286" customFormat="1" x14ac:dyDescent="0.3">
      <c r="B261" s="7"/>
      <c r="C261" s="7"/>
      <c r="D261" s="321"/>
      <c r="E261" s="321"/>
      <c r="F261" s="321"/>
      <c r="G261" s="7"/>
      <c r="H261" s="7"/>
      <c r="I261" s="7"/>
      <c r="J261" s="7"/>
      <c r="K261" s="7"/>
      <c r="L261" s="7"/>
      <c r="N261" s="285"/>
      <c r="O261" s="287"/>
      <c r="P261" s="285"/>
      <c r="Q261" s="285"/>
    </row>
    <row r="262" spans="2:17" s="286" customFormat="1" x14ac:dyDescent="0.3">
      <c r="B262" s="7"/>
      <c r="C262" s="7"/>
      <c r="D262" s="321"/>
      <c r="E262" s="321"/>
      <c r="F262" s="321"/>
      <c r="G262" s="7"/>
      <c r="H262" s="7"/>
      <c r="I262" s="7"/>
      <c r="J262" s="7"/>
      <c r="K262" s="7"/>
      <c r="L262" s="7"/>
      <c r="N262" s="285"/>
      <c r="O262" s="287"/>
      <c r="P262" s="285"/>
      <c r="Q262" s="285"/>
    </row>
    <row r="263" spans="2:17" s="286" customFormat="1" x14ac:dyDescent="0.3">
      <c r="B263" s="7"/>
      <c r="C263" s="7"/>
      <c r="D263" s="321"/>
      <c r="E263" s="321"/>
      <c r="F263" s="321"/>
      <c r="G263" s="7"/>
      <c r="H263" s="7"/>
      <c r="I263" s="7"/>
      <c r="J263" s="7"/>
      <c r="K263" s="7"/>
      <c r="L263" s="7"/>
      <c r="N263" s="285"/>
      <c r="O263" s="287"/>
      <c r="P263" s="285"/>
      <c r="Q263" s="285"/>
    </row>
    <row r="264" spans="2:17" s="286" customFormat="1" x14ac:dyDescent="0.3">
      <c r="B264" s="7"/>
      <c r="C264" s="7"/>
      <c r="D264" s="321"/>
      <c r="E264" s="321"/>
      <c r="F264" s="321"/>
      <c r="G264" s="7"/>
      <c r="H264" s="7"/>
      <c r="I264" s="7"/>
      <c r="J264" s="7"/>
      <c r="K264" s="7"/>
      <c r="L264" s="7"/>
      <c r="N264" s="285"/>
      <c r="O264" s="287"/>
      <c r="P264" s="285"/>
      <c r="Q264" s="285"/>
    </row>
    <row r="265" spans="2:17" s="286" customFormat="1" x14ac:dyDescent="0.3">
      <c r="B265" s="7"/>
      <c r="C265" s="7"/>
      <c r="D265" s="321"/>
      <c r="E265" s="321"/>
      <c r="F265" s="321"/>
      <c r="G265" s="7"/>
      <c r="H265" s="7"/>
      <c r="I265" s="7"/>
      <c r="J265" s="7"/>
      <c r="K265" s="7"/>
      <c r="L265" s="7"/>
      <c r="N265" s="285"/>
      <c r="O265" s="287"/>
      <c r="P265" s="285"/>
      <c r="Q265" s="285"/>
    </row>
    <row r="266" spans="2:17" s="286" customFormat="1" x14ac:dyDescent="0.3">
      <c r="B266" s="7"/>
      <c r="C266" s="7"/>
      <c r="D266" s="321"/>
      <c r="E266" s="321"/>
      <c r="F266" s="321"/>
      <c r="G266" s="7"/>
      <c r="H266" s="7"/>
      <c r="I266" s="7"/>
      <c r="J266" s="7"/>
      <c r="K266" s="7"/>
      <c r="L266" s="7"/>
      <c r="N266" s="285"/>
      <c r="O266" s="287"/>
      <c r="P266" s="285"/>
      <c r="Q266" s="285"/>
    </row>
    <row r="267" spans="2:17" s="286" customFormat="1" x14ac:dyDescent="0.3">
      <c r="B267" s="7"/>
      <c r="C267" s="7"/>
      <c r="D267" s="321"/>
      <c r="E267" s="321"/>
      <c r="F267" s="321"/>
      <c r="G267" s="7"/>
      <c r="H267" s="7"/>
      <c r="I267" s="7"/>
      <c r="J267" s="7"/>
      <c r="K267" s="7"/>
      <c r="L267" s="7"/>
      <c r="N267" s="285"/>
      <c r="O267" s="287"/>
      <c r="P267" s="285"/>
      <c r="Q267" s="285"/>
    </row>
    <row r="268" spans="2:17" s="286" customFormat="1" x14ac:dyDescent="0.3">
      <c r="B268" s="7"/>
      <c r="C268" s="7"/>
      <c r="D268" s="321"/>
      <c r="E268" s="321"/>
      <c r="F268" s="321"/>
      <c r="G268" s="7"/>
      <c r="H268" s="7"/>
      <c r="I268" s="7"/>
      <c r="J268" s="7"/>
      <c r="K268" s="7"/>
      <c r="L268" s="7"/>
      <c r="N268" s="285"/>
      <c r="O268" s="287"/>
      <c r="P268" s="285"/>
      <c r="Q268" s="285"/>
    </row>
    <row r="269" spans="2:17" s="286" customFormat="1" x14ac:dyDescent="0.3">
      <c r="B269" s="7"/>
      <c r="C269" s="7"/>
      <c r="D269" s="321"/>
      <c r="E269" s="321"/>
      <c r="F269" s="321"/>
      <c r="G269" s="7"/>
      <c r="H269" s="7"/>
      <c r="I269" s="7"/>
      <c r="J269" s="7"/>
      <c r="K269" s="7"/>
      <c r="L269" s="7"/>
      <c r="N269" s="285"/>
      <c r="O269" s="287"/>
      <c r="P269" s="285"/>
      <c r="Q269" s="285"/>
    </row>
    <row r="270" spans="2:17" s="286" customFormat="1" x14ac:dyDescent="0.3">
      <c r="B270" s="7"/>
      <c r="C270" s="7"/>
      <c r="D270" s="321"/>
      <c r="E270" s="321"/>
      <c r="F270" s="321"/>
      <c r="G270" s="7"/>
      <c r="H270" s="7"/>
      <c r="I270" s="7"/>
      <c r="J270" s="7"/>
      <c r="K270" s="7"/>
      <c r="L270" s="7"/>
      <c r="N270" s="285"/>
      <c r="O270" s="287"/>
      <c r="P270" s="285"/>
      <c r="Q270" s="285"/>
    </row>
    <row r="271" spans="2:17" s="286" customFormat="1" x14ac:dyDescent="0.3">
      <c r="B271" s="7"/>
      <c r="C271" s="7"/>
      <c r="D271" s="321"/>
      <c r="E271" s="321"/>
      <c r="F271" s="321"/>
      <c r="G271" s="7"/>
      <c r="H271" s="7"/>
      <c r="I271" s="7"/>
      <c r="J271" s="7"/>
      <c r="K271" s="7"/>
      <c r="L271" s="7"/>
      <c r="N271" s="285"/>
      <c r="O271" s="287"/>
      <c r="P271" s="285"/>
      <c r="Q271" s="285"/>
    </row>
    <row r="272" spans="2:17" s="286" customFormat="1" x14ac:dyDescent="0.3">
      <c r="B272" s="7"/>
      <c r="C272" s="7"/>
      <c r="D272" s="321"/>
      <c r="E272" s="321"/>
      <c r="F272" s="321"/>
      <c r="G272" s="7"/>
      <c r="H272" s="7"/>
      <c r="I272" s="7"/>
      <c r="J272" s="7"/>
      <c r="K272" s="7"/>
      <c r="L272" s="7"/>
      <c r="N272" s="285"/>
      <c r="O272" s="287"/>
      <c r="P272" s="285"/>
      <c r="Q272" s="285"/>
    </row>
    <row r="273" spans="2:17" s="286" customFormat="1" x14ac:dyDescent="0.3">
      <c r="B273" s="7"/>
      <c r="C273" s="7"/>
      <c r="D273" s="321"/>
      <c r="E273" s="321"/>
      <c r="F273" s="321"/>
      <c r="G273" s="7"/>
      <c r="H273" s="7"/>
      <c r="I273" s="7"/>
      <c r="J273" s="7"/>
      <c r="K273" s="7"/>
      <c r="L273" s="7"/>
      <c r="N273" s="285"/>
      <c r="O273" s="287"/>
      <c r="P273" s="285"/>
      <c r="Q273" s="285"/>
    </row>
    <row r="274" spans="2:17" s="286" customFormat="1" x14ac:dyDescent="0.3">
      <c r="B274" s="7"/>
      <c r="C274" s="7"/>
      <c r="D274" s="321"/>
      <c r="E274" s="321"/>
      <c r="F274" s="321"/>
      <c r="G274" s="7"/>
      <c r="H274" s="7"/>
      <c r="I274" s="7"/>
      <c r="J274" s="7"/>
      <c r="K274" s="7"/>
      <c r="L274" s="7"/>
      <c r="N274" s="285"/>
      <c r="O274" s="287"/>
      <c r="P274" s="285"/>
      <c r="Q274" s="285"/>
    </row>
    <row r="275" spans="2:17" s="286" customFormat="1" x14ac:dyDescent="0.3">
      <c r="B275" s="7"/>
      <c r="C275" s="7"/>
      <c r="D275" s="321"/>
      <c r="E275" s="321"/>
      <c r="F275" s="321"/>
      <c r="G275" s="7"/>
      <c r="H275" s="7"/>
      <c r="I275" s="7"/>
      <c r="J275" s="7"/>
      <c r="K275" s="7"/>
      <c r="L275" s="7"/>
      <c r="N275" s="285"/>
      <c r="O275" s="287"/>
      <c r="P275" s="285"/>
      <c r="Q275" s="285"/>
    </row>
    <row r="276" spans="2:17" s="286" customFormat="1" x14ac:dyDescent="0.3">
      <c r="B276" s="7"/>
      <c r="C276" s="7"/>
      <c r="D276" s="321"/>
      <c r="E276" s="321"/>
      <c r="F276" s="321"/>
      <c r="G276" s="7"/>
      <c r="H276" s="7"/>
      <c r="I276" s="7"/>
      <c r="J276" s="7"/>
      <c r="K276" s="7"/>
      <c r="L276" s="7"/>
      <c r="N276" s="285"/>
      <c r="O276" s="287"/>
      <c r="P276" s="285"/>
      <c r="Q276" s="285"/>
    </row>
    <row r="277" spans="2:17" s="286" customFormat="1" x14ac:dyDescent="0.3">
      <c r="B277" s="7"/>
      <c r="C277" s="7"/>
      <c r="D277" s="321"/>
      <c r="E277" s="321"/>
      <c r="F277" s="321"/>
      <c r="G277" s="7"/>
      <c r="H277" s="7"/>
      <c r="I277" s="7"/>
      <c r="J277" s="7"/>
      <c r="K277" s="7"/>
      <c r="L277" s="7"/>
      <c r="N277" s="285"/>
      <c r="O277" s="287"/>
      <c r="P277" s="285"/>
      <c r="Q277" s="285"/>
    </row>
    <row r="278" spans="2:17" s="286" customFormat="1" x14ac:dyDescent="0.3">
      <c r="B278" s="7"/>
      <c r="C278" s="7"/>
      <c r="D278" s="321"/>
      <c r="E278" s="321"/>
      <c r="F278" s="321"/>
      <c r="G278" s="7"/>
      <c r="H278" s="7"/>
      <c r="I278" s="7"/>
      <c r="J278" s="7"/>
      <c r="K278" s="7"/>
      <c r="L278" s="7"/>
      <c r="N278" s="285"/>
      <c r="O278" s="287"/>
      <c r="P278" s="285"/>
      <c r="Q278" s="285"/>
    </row>
    <row r="279" spans="2:17" s="286" customFormat="1" x14ac:dyDescent="0.3">
      <c r="B279" s="7"/>
      <c r="C279" s="7"/>
      <c r="D279" s="321"/>
      <c r="E279" s="321"/>
      <c r="F279" s="321"/>
      <c r="G279" s="7"/>
      <c r="H279" s="7"/>
      <c r="I279" s="7"/>
      <c r="J279" s="7"/>
      <c r="K279" s="7"/>
      <c r="L279" s="7"/>
      <c r="N279" s="285"/>
      <c r="O279" s="287"/>
      <c r="P279" s="285"/>
      <c r="Q279" s="285"/>
    </row>
    <row r="280" spans="2:17" s="286" customFormat="1" x14ac:dyDescent="0.3">
      <c r="B280" s="7"/>
      <c r="C280" s="7"/>
      <c r="D280" s="321"/>
      <c r="E280" s="321"/>
      <c r="F280" s="321"/>
      <c r="G280" s="7"/>
      <c r="H280" s="7"/>
      <c r="I280" s="7"/>
      <c r="J280" s="7"/>
      <c r="K280" s="7"/>
      <c r="L280" s="7"/>
      <c r="N280" s="285"/>
      <c r="O280" s="287"/>
      <c r="P280" s="285"/>
      <c r="Q280" s="285"/>
    </row>
    <row r="281" spans="2:17" s="286" customFormat="1" x14ac:dyDescent="0.3">
      <c r="B281" s="7"/>
      <c r="C281" s="7"/>
      <c r="D281" s="321"/>
      <c r="E281" s="321"/>
      <c r="F281" s="321"/>
      <c r="G281" s="7"/>
      <c r="H281" s="7"/>
      <c r="I281" s="7"/>
      <c r="J281" s="7"/>
      <c r="K281" s="7"/>
      <c r="L281" s="7"/>
      <c r="N281" s="285"/>
      <c r="O281" s="287"/>
      <c r="P281" s="285"/>
      <c r="Q281" s="285"/>
    </row>
    <row r="282" spans="2:17" s="286" customFormat="1" x14ac:dyDescent="0.3">
      <c r="B282" s="7"/>
      <c r="C282" s="7"/>
      <c r="D282" s="321"/>
      <c r="E282" s="321"/>
      <c r="F282" s="321"/>
      <c r="G282" s="7"/>
      <c r="H282" s="7"/>
      <c r="I282" s="7"/>
      <c r="J282" s="7"/>
      <c r="K282" s="7"/>
      <c r="L282" s="7"/>
      <c r="N282" s="285"/>
      <c r="O282" s="287"/>
      <c r="P282" s="285"/>
      <c r="Q282" s="285"/>
    </row>
    <row r="283" spans="2:17" s="286" customFormat="1" x14ac:dyDescent="0.3">
      <c r="B283" s="7"/>
      <c r="C283" s="7"/>
      <c r="D283" s="321"/>
      <c r="E283" s="321"/>
      <c r="F283" s="321"/>
      <c r="G283" s="7"/>
      <c r="H283" s="7"/>
      <c r="I283" s="7"/>
      <c r="J283" s="7"/>
      <c r="K283" s="7"/>
      <c r="L283" s="7"/>
      <c r="N283" s="285"/>
      <c r="O283" s="287"/>
      <c r="P283" s="285"/>
      <c r="Q283" s="285"/>
    </row>
    <row r="284" spans="2:17" s="286" customFormat="1" x14ac:dyDescent="0.3">
      <c r="B284" s="7"/>
      <c r="C284" s="7"/>
      <c r="D284" s="321"/>
      <c r="E284" s="321"/>
      <c r="F284" s="321"/>
      <c r="G284" s="7"/>
      <c r="H284" s="7"/>
      <c r="I284" s="7"/>
      <c r="J284" s="7"/>
      <c r="K284" s="7"/>
      <c r="L284" s="7"/>
      <c r="N284" s="285"/>
      <c r="O284" s="287"/>
      <c r="P284" s="285"/>
      <c r="Q284" s="285"/>
    </row>
    <row r="285" spans="2:17" s="286" customFormat="1" x14ac:dyDescent="0.3">
      <c r="B285" s="7"/>
      <c r="C285" s="7"/>
      <c r="D285" s="321"/>
      <c r="E285" s="321"/>
      <c r="F285" s="321"/>
      <c r="G285" s="7"/>
      <c r="H285" s="7"/>
      <c r="I285" s="7"/>
      <c r="J285" s="7"/>
      <c r="K285" s="7"/>
      <c r="L285" s="7"/>
      <c r="N285" s="285"/>
      <c r="O285" s="287"/>
      <c r="P285" s="285"/>
      <c r="Q285" s="285"/>
    </row>
    <row r="286" spans="2:17" s="286" customFormat="1" x14ac:dyDescent="0.3">
      <c r="B286" s="7"/>
      <c r="C286" s="7"/>
      <c r="D286" s="321"/>
      <c r="E286" s="321"/>
      <c r="F286" s="321"/>
      <c r="G286" s="7"/>
      <c r="H286" s="7"/>
      <c r="I286" s="7"/>
      <c r="J286" s="7"/>
      <c r="K286" s="7"/>
      <c r="L286" s="7"/>
      <c r="N286" s="285"/>
      <c r="O286" s="287"/>
      <c r="P286" s="285"/>
      <c r="Q286" s="285"/>
    </row>
    <row r="287" spans="2:17" s="286" customFormat="1" x14ac:dyDescent="0.3">
      <c r="B287" s="7"/>
      <c r="C287" s="7"/>
      <c r="D287" s="321"/>
      <c r="E287" s="321"/>
      <c r="F287" s="321"/>
      <c r="G287" s="7"/>
      <c r="H287" s="7"/>
      <c r="I287" s="7"/>
      <c r="J287" s="7"/>
      <c r="K287" s="7"/>
      <c r="L287" s="7"/>
      <c r="N287" s="285"/>
      <c r="O287" s="287"/>
      <c r="P287" s="285"/>
      <c r="Q287" s="285"/>
    </row>
    <row r="288" spans="2:17" s="286" customFormat="1" x14ac:dyDescent="0.3">
      <c r="B288" s="7"/>
      <c r="C288" s="7"/>
      <c r="D288" s="321"/>
      <c r="E288" s="321"/>
      <c r="F288" s="321"/>
      <c r="G288" s="7"/>
      <c r="H288" s="7"/>
      <c r="I288" s="7"/>
      <c r="J288" s="7"/>
      <c r="K288" s="7"/>
      <c r="L288" s="7"/>
      <c r="N288" s="285"/>
      <c r="O288" s="287"/>
      <c r="P288" s="285"/>
      <c r="Q288" s="285"/>
    </row>
    <row r="289" spans="2:17" s="286" customFormat="1" x14ac:dyDescent="0.3">
      <c r="B289" s="7"/>
      <c r="C289" s="7"/>
      <c r="D289" s="321"/>
      <c r="E289" s="321"/>
      <c r="F289" s="321"/>
      <c r="G289" s="7"/>
      <c r="H289" s="7"/>
      <c r="I289" s="7"/>
      <c r="J289" s="7"/>
      <c r="K289" s="7"/>
      <c r="L289" s="7"/>
      <c r="N289" s="285"/>
      <c r="O289" s="287"/>
      <c r="P289" s="285"/>
      <c r="Q289" s="285"/>
    </row>
    <row r="290" spans="2:17" s="286" customFormat="1" x14ac:dyDescent="0.3">
      <c r="B290" s="7"/>
      <c r="C290" s="7"/>
      <c r="D290" s="321"/>
      <c r="E290" s="321"/>
      <c r="F290" s="288"/>
      <c r="G290" s="240"/>
      <c r="H290" s="240"/>
      <c r="I290" s="240"/>
      <c r="J290" s="240"/>
      <c r="K290" s="240"/>
      <c r="L290" s="240"/>
      <c r="N290" s="285"/>
      <c r="O290" s="287"/>
      <c r="P290" s="285"/>
      <c r="Q290" s="285"/>
    </row>
    <row r="291" spans="2:17" s="286" customFormat="1" x14ac:dyDescent="0.3">
      <c r="B291" s="7"/>
      <c r="C291" s="7"/>
      <c r="D291" s="321"/>
      <c r="E291" s="321"/>
      <c r="F291" s="288"/>
      <c r="G291" s="240"/>
      <c r="H291" s="240"/>
      <c r="I291" s="240"/>
      <c r="J291" s="240"/>
      <c r="K291" s="240"/>
      <c r="L291" s="240"/>
      <c r="N291" s="285"/>
      <c r="O291" s="287"/>
      <c r="P291" s="285"/>
      <c r="Q291" s="285"/>
    </row>
    <row r="292" spans="2:17" s="286" customFormat="1" x14ac:dyDescent="0.3">
      <c r="B292" s="7"/>
      <c r="C292" s="7"/>
      <c r="D292" s="321"/>
      <c r="E292" s="321"/>
      <c r="F292" s="288"/>
      <c r="G292" s="240"/>
      <c r="H292" s="240"/>
      <c r="I292" s="240"/>
      <c r="J292" s="240"/>
      <c r="K292" s="240"/>
      <c r="L292" s="240"/>
      <c r="N292" s="285"/>
      <c r="O292" s="287"/>
      <c r="P292" s="285"/>
      <c r="Q292" s="285"/>
    </row>
    <row r="293" spans="2:17" s="286" customFormat="1" x14ac:dyDescent="0.3">
      <c r="B293" s="7"/>
      <c r="C293" s="7"/>
      <c r="D293" s="321"/>
      <c r="E293" s="321"/>
      <c r="F293" s="288"/>
      <c r="G293" s="240"/>
      <c r="H293" s="240"/>
      <c r="I293" s="240"/>
      <c r="J293" s="240"/>
      <c r="K293" s="240"/>
      <c r="L293" s="240"/>
      <c r="N293" s="285"/>
      <c r="O293" s="287"/>
      <c r="P293" s="285"/>
      <c r="Q293" s="285"/>
    </row>
    <row r="294" spans="2:17" s="286" customFormat="1" x14ac:dyDescent="0.3">
      <c r="B294" s="7"/>
      <c r="C294" s="7"/>
      <c r="D294" s="321"/>
      <c r="E294" s="321"/>
      <c r="F294" s="288"/>
      <c r="G294" s="240"/>
      <c r="H294" s="240"/>
      <c r="I294" s="240"/>
      <c r="J294" s="240"/>
      <c r="K294" s="240"/>
      <c r="L294" s="240"/>
      <c r="N294" s="285"/>
      <c r="O294" s="287"/>
      <c r="P294" s="285"/>
      <c r="Q294" s="285"/>
    </row>
    <row r="295" spans="2:17" s="286" customFormat="1" x14ac:dyDescent="0.3">
      <c r="B295" s="240"/>
      <c r="C295" s="240"/>
      <c r="D295" s="288"/>
      <c r="E295" s="288"/>
      <c r="F295" s="288"/>
      <c r="G295" s="240"/>
      <c r="H295" s="240"/>
      <c r="I295" s="240"/>
      <c r="J295" s="240"/>
      <c r="K295" s="240"/>
      <c r="L295" s="240"/>
      <c r="N295" s="285"/>
      <c r="O295" s="287"/>
      <c r="P295" s="285"/>
      <c r="Q295" s="285"/>
    </row>
    <row r="296" spans="2:17" s="286" customFormat="1" x14ac:dyDescent="0.3">
      <c r="B296" s="240"/>
      <c r="C296" s="240"/>
      <c r="D296" s="288"/>
      <c r="E296" s="288"/>
      <c r="F296" s="288"/>
      <c r="G296" s="240"/>
      <c r="H296" s="240"/>
      <c r="I296" s="240"/>
      <c r="J296" s="240"/>
      <c r="K296" s="240"/>
      <c r="L296" s="240"/>
      <c r="N296" s="285"/>
      <c r="O296" s="287"/>
      <c r="P296" s="285"/>
      <c r="Q296" s="285"/>
    </row>
    <row r="297" spans="2:17" s="286" customFormat="1" x14ac:dyDescent="0.3">
      <c r="B297" s="240"/>
      <c r="C297" s="240"/>
      <c r="D297" s="288"/>
      <c r="E297" s="288"/>
      <c r="F297" s="288"/>
      <c r="G297" s="240"/>
      <c r="H297" s="240"/>
      <c r="I297" s="240"/>
      <c r="J297" s="240"/>
      <c r="K297" s="240"/>
      <c r="L297" s="240"/>
      <c r="N297" s="285"/>
      <c r="O297" s="287"/>
      <c r="P297" s="285"/>
      <c r="Q297" s="285"/>
    </row>
    <row r="298" spans="2:17" s="286" customFormat="1" x14ac:dyDescent="0.3">
      <c r="B298" s="240"/>
      <c r="C298" s="240"/>
      <c r="D298" s="288"/>
      <c r="E298" s="288"/>
      <c r="F298" s="288"/>
      <c r="G298" s="240"/>
      <c r="H298" s="240"/>
      <c r="I298" s="240"/>
      <c r="J298" s="240"/>
      <c r="K298" s="240"/>
      <c r="L298" s="240"/>
      <c r="N298" s="285"/>
      <c r="O298" s="287"/>
      <c r="P298" s="285"/>
      <c r="Q298" s="285"/>
    </row>
    <row r="299" spans="2:17" s="286" customFormat="1" x14ac:dyDescent="0.3">
      <c r="B299" s="240"/>
      <c r="C299" s="240"/>
      <c r="D299" s="288"/>
      <c r="E299" s="288"/>
      <c r="F299" s="288"/>
      <c r="G299" s="240"/>
      <c r="H299" s="240"/>
      <c r="I299" s="240"/>
      <c r="J299" s="240"/>
      <c r="K299" s="240"/>
      <c r="L299" s="240"/>
      <c r="N299" s="285"/>
      <c r="O299" s="287"/>
      <c r="P299" s="285"/>
      <c r="Q299" s="285"/>
    </row>
    <row r="300" spans="2:17" s="286" customFormat="1" x14ac:dyDescent="0.3">
      <c r="B300" s="240"/>
      <c r="C300" s="240"/>
      <c r="D300" s="288"/>
      <c r="E300" s="288"/>
      <c r="F300" s="288"/>
      <c r="G300" s="240"/>
      <c r="H300" s="240"/>
      <c r="I300" s="240"/>
      <c r="J300" s="240"/>
      <c r="K300" s="240"/>
      <c r="L300" s="240"/>
      <c r="N300" s="285"/>
      <c r="O300" s="287"/>
      <c r="P300" s="285"/>
      <c r="Q300" s="285"/>
    </row>
    <row r="301" spans="2:17" s="286" customFormat="1" x14ac:dyDescent="0.3">
      <c r="B301" s="240"/>
      <c r="C301" s="240"/>
      <c r="D301" s="288"/>
      <c r="E301" s="288"/>
      <c r="F301" s="288"/>
      <c r="G301" s="240"/>
      <c r="H301" s="240"/>
      <c r="I301" s="240"/>
      <c r="J301" s="240"/>
      <c r="K301" s="240"/>
      <c r="L301" s="240"/>
      <c r="N301" s="285"/>
      <c r="O301" s="287"/>
      <c r="P301" s="285"/>
      <c r="Q301" s="285"/>
    </row>
    <row r="302" spans="2:17" s="286" customFormat="1" x14ac:dyDescent="0.3">
      <c r="B302" s="240"/>
      <c r="C302" s="240"/>
      <c r="D302" s="288"/>
      <c r="E302" s="288"/>
      <c r="F302" s="288"/>
      <c r="G302" s="240"/>
      <c r="H302" s="240"/>
      <c r="I302" s="240"/>
      <c r="J302" s="240"/>
      <c r="K302" s="240"/>
      <c r="L302" s="240"/>
      <c r="N302" s="285"/>
      <c r="O302" s="287"/>
      <c r="P302" s="285"/>
      <c r="Q302" s="285"/>
    </row>
    <row r="303" spans="2:17" s="286" customFormat="1" x14ac:dyDescent="0.3">
      <c r="B303" s="240"/>
      <c r="C303" s="240"/>
      <c r="D303" s="288"/>
      <c r="E303" s="288"/>
      <c r="F303" s="288"/>
      <c r="G303" s="240"/>
      <c r="H303" s="240"/>
      <c r="I303" s="240"/>
      <c r="J303" s="240"/>
      <c r="K303" s="240"/>
      <c r="L303" s="240"/>
      <c r="N303" s="285"/>
      <c r="O303" s="287"/>
      <c r="P303" s="285"/>
      <c r="Q303" s="285"/>
    </row>
    <row r="304" spans="2:17" s="286" customFormat="1" x14ac:dyDescent="0.3">
      <c r="B304" s="240"/>
      <c r="C304" s="240"/>
      <c r="D304" s="288"/>
      <c r="E304" s="288"/>
      <c r="F304" s="288"/>
      <c r="G304" s="240"/>
      <c r="H304" s="240"/>
      <c r="I304" s="240"/>
      <c r="J304" s="240"/>
      <c r="K304" s="240"/>
      <c r="L304" s="240"/>
      <c r="N304" s="285"/>
      <c r="O304" s="287"/>
      <c r="P304" s="285"/>
      <c r="Q304" s="285"/>
    </row>
    <row r="305" spans="2:17" s="286" customFormat="1" x14ac:dyDescent="0.3">
      <c r="B305" s="240"/>
      <c r="C305" s="240"/>
      <c r="D305" s="288"/>
      <c r="E305" s="288"/>
      <c r="F305" s="288"/>
      <c r="G305" s="240"/>
      <c r="H305" s="240"/>
      <c r="I305" s="240"/>
      <c r="J305" s="240"/>
      <c r="K305" s="240"/>
      <c r="L305" s="240"/>
      <c r="N305" s="285"/>
      <c r="O305" s="287"/>
      <c r="P305" s="285"/>
      <c r="Q305" s="285"/>
    </row>
    <row r="306" spans="2:17" s="286" customFormat="1" x14ac:dyDescent="0.3">
      <c r="B306" s="240"/>
      <c r="C306" s="240"/>
      <c r="D306" s="288"/>
      <c r="E306" s="288"/>
      <c r="F306" s="288"/>
      <c r="G306" s="240"/>
      <c r="H306" s="240"/>
      <c r="I306" s="240"/>
      <c r="J306" s="240"/>
      <c r="K306" s="240"/>
      <c r="L306" s="240"/>
      <c r="N306" s="285"/>
      <c r="O306" s="287"/>
      <c r="P306" s="285"/>
      <c r="Q306" s="285"/>
    </row>
    <row r="307" spans="2:17" s="286" customFormat="1" x14ac:dyDescent="0.3">
      <c r="B307" s="240"/>
      <c r="C307" s="240"/>
      <c r="D307" s="288"/>
      <c r="E307" s="288"/>
      <c r="F307" s="288"/>
      <c r="G307" s="240"/>
      <c r="H307" s="240"/>
      <c r="I307" s="240"/>
      <c r="J307" s="240"/>
      <c r="K307" s="240"/>
      <c r="L307" s="240"/>
      <c r="N307" s="285"/>
      <c r="O307" s="287"/>
      <c r="P307" s="285"/>
      <c r="Q307" s="285"/>
    </row>
    <row r="308" spans="2:17" s="286" customFormat="1" x14ac:dyDescent="0.3">
      <c r="B308" s="240"/>
      <c r="C308" s="240"/>
      <c r="D308" s="288"/>
      <c r="E308" s="288"/>
      <c r="F308" s="288"/>
      <c r="G308" s="240"/>
      <c r="H308" s="240"/>
      <c r="I308" s="240"/>
      <c r="J308" s="240"/>
      <c r="K308" s="240"/>
      <c r="L308" s="240"/>
      <c r="N308" s="285"/>
      <c r="O308" s="287"/>
      <c r="P308" s="285"/>
      <c r="Q308" s="285"/>
    </row>
    <row r="309" spans="2:17" s="286" customFormat="1" x14ac:dyDescent="0.3">
      <c r="B309" s="240"/>
      <c r="C309" s="240"/>
      <c r="D309" s="288"/>
      <c r="E309" s="288"/>
      <c r="F309" s="288"/>
      <c r="G309" s="240"/>
      <c r="H309" s="240"/>
      <c r="I309" s="240"/>
      <c r="J309" s="240"/>
      <c r="K309" s="240"/>
      <c r="L309" s="240"/>
      <c r="N309" s="285"/>
      <c r="O309" s="287"/>
      <c r="P309" s="285"/>
      <c r="Q309" s="285"/>
    </row>
    <row r="310" spans="2:17" s="286" customFormat="1" x14ac:dyDescent="0.3">
      <c r="B310" s="240"/>
      <c r="C310" s="240"/>
      <c r="D310" s="288"/>
      <c r="E310" s="288"/>
      <c r="F310" s="288"/>
      <c r="G310" s="240"/>
      <c r="H310" s="240"/>
      <c r="I310" s="240"/>
      <c r="J310" s="240"/>
      <c r="K310" s="240"/>
      <c r="L310" s="240"/>
      <c r="N310" s="285"/>
      <c r="O310" s="287"/>
      <c r="P310" s="285"/>
      <c r="Q310" s="285"/>
    </row>
    <row r="311" spans="2:17" s="286" customFormat="1" x14ac:dyDescent="0.3">
      <c r="B311" s="240"/>
      <c r="C311" s="240"/>
      <c r="D311" s="288"/>
      <c r="E311" s="288"/>
      <c r="F311" s="288"/>
      <c r="G311" s="240"/>
      <c r="H311" s="240"/>
      <c r="I311" s="240"/>
      <c r="J311" s="240"/>
      <c r="K311" s="240"/>
      <c r="L311" s="240"/>
      <c r="N311" s="285"/>
      <c r="O311" s="287"/>
      <c r="P311" s="285"/>
      <c r="Q311" s="285"/>
    </row>
    <row r="312" spans="2:17" s="286" customFormat="1" x14ac:dyDescent="0.3">
      <c r="B312" s="240"/>
      <c r="C312" s="240"/>
      <c r="D312" s="288"/>
      <c r="E312" s="288"/>
      <c r="F312" s="288"/>
      <c r="G312" s="240"/>
      <c r="H312" s="240"/>
      <c r="I312" s="240"/>
      <c r="J312" s="240"/>
      <c r="K312" s="240"/>
      <c r="L312" s="240"/>
      <c r="N312" s="285"/>
      <c r="O312" s="287"/>
      <c r="P312" s="285"/>
      <c r="Q312" s="285"/>
    </row>
    <row r="313" spans="2:17" s="286" customFormat="1" x14ac:dyDescent="0.3">
      <c r="B313" s="240"/>
      <c r="C313" s="240"/>
      <c r="D313" s="288"/>
      <c r="E313" s="288"/>
      <c r="F313" s="288"/>
      <c r="G313" s="240"/>
      <c r="H313" s="240"/>
      <c r="I313" s="240"/>
      <c r="J313" s="240"/>
      <c r="K313" s="240"/>
      <c r="L313" s="240"/>
      <c r="N313" s="285"/>
      <c r="O313" s="287"/>
      <c r="P313" s="285"/>
      <c r="Q313" s="285"/>
    </row>
    <row r="314" spans="2:17" s="286" customFormat="1" x14ac:dyDescent="0.3">
      <c r="B314" s="240"/>
      <c r="C314" s="240"/>
      <c r="D314" s="288"/>
      <c r="E314" s="288"/>
      <c r="F314" s="288"/>
      <c r="G314" s="240"/>
      <c r="H314" s="240"/>
      <c r="I314" s="240"/>
      <c r="J314" s="240"/>
      <c r="K314" s="240"/>
      <c r="L314" s="240"/>
      <c r="N314" s="285"/>
      <c r="O314" s="287"/>
      <c r="P314" s="285"/>
      <c r="Q314" s="285"/>
    </row>
    <row r="315" spans="2:17" s="286" customFormat="1" x14ac:dyDescent="0.3">
      <c r="B315" s="240"/>
      <c r="C315" s="240"/>
      <c r="D315" s="288"/>
      <c r="E315" s="288"/>
      <c r="F315" s="288"/>
      <c r="G315" s="240"/>
      <c r="H315" s="240"/>
      <c r="I315" s="240"/>
      <c r="J315" s="240"/>
      <c r="K315" s="240"/>
      <c r="L315" s="240"/>
      <c r="N315" s="285"/>
      <c r="O315" s="287"/>
      <c r="P315" s="285"/>
      <c r="Q315" s="285"/>
    </row>
    <row r="316" spans="2:17" s="286" customFormat="1" x14ac:dyDescent="0.3">
      <c r="B316" s="240"/>
      <c r="C316" s="240"/>
      <c r="D316" s="288"/>
      <c r="E316" s="288"/>
      <c r="F316" s="288"/>
      <c r="G316" s="240"/>
      <c r="H316" s="240"/>
      <c r="I316" s="240"/>
      <c r="J316" s="240"/>
      <c r="K316" s="240"/>
      <c r="L316" s="240"/>
      <c r="N316" s="285"/>
      <c r="O316" s="287"/>
      <c r="P316" s="285"/>
      <c r="Q316" s="285"/>
    </row>
    <row r="317" spans="2:17" s="286" customFormat="1" x14ac:dyDescent="0.3">
      <c r="B317" s="240"/>
      <c r="C317" s="240"/>
      <c r="D317" s="288"/>
      <c r="E317" s="288"/>
      <c r="F317" s="288"/>
      <c r="G317" s="240"/>
      <c r="H317" s="240"/>
      <c r="I317" s="240"/>
      <c r="J317" s="240"/>
      <c r="K317" s="240"/>
      <c r="L317" s="240"/>
      <c r="N317" s="285"/>
      <c r="O317" s="287"/>
      <c r="P317" s="285"/>
      <c r="Q317" s="285"/>
    </row>
    <row r="318" spans="2:17" s="286" customFormat="1" x14ac:dyDescent="0.3">
      <c r="B318" s="240"/>
      <c r="C318" s="240"/>
      <c r="D318" s="288"/>
      <c r="E318" s="288"/>
      <c r="F318" s="288"/>
      <c r="G318" s="240"/>
      <c r="H318" s="240"/>
      <c r="I318" s="240"/>
      <c r="J318" s="240"/>
      <c r="K318" s="240"/>
      <c r="L318" s="240"/>
      <c r="N318" s="285"/>
      <c r="O318" s="287"/>
      <c r="P318" s="285"/>
      <c r="Q318" s="285"/>
    </row>
    <row r="319" spans="2:17" s="286" customFormat="1" x14ac:dyDescent="0.3">
      <c r="B319" s="240"/>
      <c r="C319" s="240"/>
      <c r="D319" s="288"/>
      <c r="E319" s="288"/>
      <c r="F319" s="288"/>
      <c r="G319" s="240"/>
      <c r="H319" s="240"/>
      <c r="I319" s="240"/>
      <c r="J319" s="240"/>
      <c r="K319" s="240"/>
      <c r="L319" s="240"/>
      <c r="N319" s="285"/>
      <c r="O319" s="287"/>
      <c r="P319" s="285"/>
      <c r="Q319" s="285"/>
    </row>
    <row r="320" spans="2:17" s="286" customFormat="1" x14ac:dyDescent="0.3">
      <c r="B320" s="240"/>
      <c r="C320" s="240"/>
      <c r="D320" s="288"/>
      <c r="E320" s="288"/>
      <c r="F320" s="288"/>
      <c r="G320" s="240"/>
      <c r="H320" s="240"/>
      <c r="I320" s="240"/>
      <c r="J320" s="240"/>
      <c r="K320" s="240"/>
      <c r="L320" s="240"/>
      <c r="N320" s="285"/>
      <c r="O320" s="287"/>
      <c r="P320" s="285"/>
      <c r="Q320" s="285"/>
    </row>
    <row r="321" spans="2:17" s="286" customFormat="1" x14ac:dyDescent="0.3">
      <c r="B321" s="240"/>
      <c r="C321" s="240"/>
      <c r="D321" s="288"/>
      <c r="E321" s="288"/>
      <c r="F321" s="288"/>
      <c r="G321" s="240"/>
      <c r="H321" s="240"/>
      <c r="I321" s="240"/>
      <c r="J321" s="240"/>
      <c r="K321" s="240"/>
      <c r="L321" s="240"/>
      <c r="N321" s="285"/>
      <c r="O321" s="287"/>
      <c r="P321" s="285"/>
      <c r="Q321" s="285"/>
    </row>
    <row r="322" spans="2:17" s="286" customFormat="1" x14ac:dyDescent="0.3">
      <c r="B322" s="240"/>
      <c r="C322" s="240"/>
      <c r="D322" s="288"/>
      <c r="E322" s="288"/>
      <c r="F322" s="288"/>
      <c r="G322" s="240"/>
      <c r="H322" s="240"/>
      <c r="I322" s="240"/>
      <c r="J322" s="240"/>
      <c r="K322" s="240"/>
      <c r="L322" s="240"/>
      <c r="N322" s="285"/>
      <c r="O322" s="287"/>
      <c r="P322" s="285"/>
      <c r="Q322" s="285"/>
    </row>
    <row r="323" spans="2:17" s="286" customFormat="1" x14ac:dyDescent="0.3">
      <c r="B323" s="240"/>
      <c r="C323" s="240"/>
      <c r="D323" s="288"/>
      <c r="E323" s="288"/>
      <c r="F323" s="288"/>
      <c r="G323" s="240"/>
      <c r="H323" s="240"/>
      <c r="I323" s="240"/>
      <c r="J323" s="240"/>
      <c r="K323" s="240"/>
      <c r="L323" s="240"/>
      <c r="N323" s="285"/>
      <c r="O323" s="287"/>
      <c r="P323" s="285"/>
      <c r="Q323" s="285"/>
    </row>
    <row r="324" spans="2:17" s="286" customFormat="1" x14ac:dyDescent="0.3">
      <c r="B324" s="240"/>
      <c r="C324" s="240"/>
      <c r="D324" s="288"/>
      <c r="E324" s="288"/>
      <c r="F324" s="288"/>
      <c r="G324" s="240"/>
      <c r="H324" s="240"/>
      <c r="I324" s="240"/>
      <c r="J324" s="240"/>
      <c r="K324" s="240"/>
      <c r="L324" s="240"/>
      <c r="N324" s="285"/>
      <c r="O324" s="287"/>
      <c r="P324" s="285"/>
      <c r="Q324" s="285"/>
    </row>
    <row r="325" spans="2:17" s="286" customFormat="1" x14ac:dyDescent="0.3">
      <c r="B325" s="240"/>
      <c r="C325" s="240"/>
      <c r="D325" s="288"/>
      <c r="E325" s="288"/>
      <c r="F325" s="288"/>
      <c r="G325" s="240"/>
      <c r="H325" s="240"/>
      <c r="I325" s="240"/>
      <c r="J325" s="240"/>
      <c r="K325" s="240"/>
      <c r="L325" s="240"/>
      <c r="N325" s="285"/>
      <c r="O325" s="287"/>
      <c r="P325" s="285"/>
      <c r="Q325" s="285"/>
    </row>
    <row r="326" spans="2:17" s="286" customFormat="1" x14ac:dyDescent="0.3">
      <c r="B326" s="240"/>
      <c r="C326" s="240"/>
      <c r="D326" s="288"/>
      <c r="E326" s="288"/>
      <c r="F326" s="288"/>
      <c r="G326" s="322"/>
      <c r="H326" s="323"/>
      <c r="I326" s="322"/>
      <c r="J326" s="322"/>
      <c r="K326" s="322"/>
      <c r="L326" s="240"/>
      <c r="N326" s="285"/>
      <c r="O326" s="287"/>
      <c r="P326" s="285"/>
      <c r="Q326" s="285"/>
    </row>
    <row r="327" spans="2:17" s="286" customFormat="1" x14ac:dyDescent="0.3">
      <c r="B327" s="240"/>
      <c r="C327" s="240"/>
      <c r="D327" s="288"/>
      <c r="E327" s="288"/>
      <c r="F327" s="288"/>
      <c r="G327" s="322"/>
      <c r="H327" s="323"/>
      <c r="I327" s="322"/>
      <c r="J327" s="322"/>
      <c r="K327" s="322"/>
      <c r="L327" s="240"/>
      <c r="N327" s="285"/>
      <c r="O327" s="287"/>
      <c r="P327" s="285"/>
      <c r="Q327" s="285"/>
    </row>
    <row r="328" spans="2:17" s="286" customFormat="1" x14ac:dyDescent="0.3">
      <c r="B328" s="240"/>
      <c r="C328" s="240"/>
      <c r="D328" s="288"/>
      <c r="E328" s="288"/>
      <c r="F328" s="288"/>
      <c r="G328" s="322"/>
      <c r="H328" s="323"/>
      <c r="I328" s="322"/>
      <c r="J328" s="322"/>
      <c r="K328" s="322"/>
      <c r="L328" s="240"/>
      <c r="N328" s="285"/>
      <c r="O328" s="287"/>
      <c r="P328" s="285"/>
      <c r="Q328" s="285"/>
    </row>
    <row r="329" spans="2:17" s="286" customFormat="1" x14ac:dyDescent="0.3">
      <c r="B329" s="240"/>
      <c r="C329" s="240"/>
      <c r="D329" s="288"/>
      <c r="E329" s="288"/>
      <c r="F329" s="288"/>
      <c r="G329" s="322"/>
      <c r="H329" s="323"/>
      <c r="I329" s="322"/>
      <c r="J329" s="322"/>
      <c r="K329" s="322"/>
      <c r="L329" s="240"/>
      <c r="N329" s="285"/>
      <c r="O329" s="287"/>
      <c r="P329" s="285"/>
      <c r="Q329" s="285"/>
    </row>
    <row r="330" spans="2:17" s="286" customFormat="1" x14ac:dyDescent="0.3">
      <c r="B330" s="240"/>
      <c r="C330" s="240"/>
      <c r="D330" s="288"/>
      <c r="E330" s="288"/>
      <c r="F330" s="288"/>
      <c r="G330" s="322"/>
      <c r="H330" s="323"/>
      <c r="I330" s="322"/>
      <c r="J330" s="322"/>
      <c r="K330" s="322"/>
      <c r="L330" s="240"/>
      <c r="N330" s="285"/>
      <c r="O330" s="287"/>
      <c r="P330" s="285"/>
      <c r="Q330" s="285"/>
    </row>
    <row r="331" spans="2:17" s="286" customFormat="1" x14ac:dyDescent="0.3">
      <c r="B331" s="240"/>
      <c r="C331" s="240"/>
      <c r="D331" s="288"/>
      <c r="E331" s="288"/>
      <c r="F331" s="288"/>
      <c r="G331" s="322"/>
      <c r="H331" s="323"/>
      <c r="I331" s="322"/>
      <c r="J331" s="322"/>
      <c r="K331" s="322"/>
      <c r="L331" s="240"/>
      <c r="N331" s="285"/>
      <c r="O331" s="287"/>
      <c r="P331" s="285"/>
      <c r="Q331" s="285"/>
    </row>
    <row r="332" spans="2:17" s="286" customFormat="1" x14ac:dyDescent="0.3">
      <c r="B332" s="240"/>
      <c r="C332" s="240"/>
      <c r="D332" s="288"/>
      <c r="E332" s="288"/>
      <c r="F332" s="288"/>
      <c r="G332" s="240"/>
      <c r="H332" s="240"/>
      <c r="I332" s="240"/>
      <c r="J332" s="240"/>
      <c r="K332" s="240"/>
      <c r="L332" s="240"/>
      <c r="N332" s="285"/>
      <c r="O332" s="287"/>
      <c r="P332" s="285"/>
      <c r="Q332" s="285"/>
    </row>
    <row r="333" spans="2:17" s="286" customFormat="1" x14ac:dyDescent="0.3">
      <c r="B333" s="240"/>
      <c r="C333" s="240"/>
      <c r="D333" s="288"/>
      <c r="E333" s="288"/>
      <c r="F333" s="288"/>
      <c r="G333" s="240"/>
      <c r="H333" s="240"/>
      <c r="I333" s="240"/>
      <c r="J333" s="240"/>
      <c r="K333" s="240"/>
      <c r="L333" s="240"/>
      <c r="N333" s="285"/>
      <c r="O333" s="287"/>
      <c r="P333" s="285"/>
      <c r="Q333" s="285"/>
    </row>
    <row r="334" spans="2:17" s="286" customFormat="1" x14ac:dyDescent="0.3">
      <c r="B334" s="240"/>
      <c r="C334" s="240"/>
      <c r="D334" s="288"/>
      <c r="E334" s="288"/>
      <c r="F334" s="288"/>
      <c r="G334" s="322"/>
      <c r="H334" s="323"/>
      <c r="I334" s="322"/>
      <c r="J334" s="322"/>
      <c r="K334" s="322"/>
      <c r="L334" s="240"/>
      <c r="N334" s="285"/>
      <c r="O334" s="287"/>
      <c r="P334" s="285"/>
      <c r="Q334" s="285"/>
    </row>
    <row r="335" spans="2:17" s="286" customFormat="1" x14ac:dyDescent="0.3">
      <c r="B335" s="240"/>
      <c r="C335" s="240"/>
      <c r="D335" s="288"/>
      <c r="E335" s="288"/>
      <c r="F335" s="288"/>
      <c r="G335" s="322"/>
      <c r="H335" s="323"/>
      <c r="I335" s="322"/>
      <c r="J335" s="322"/>
      <c r="K335" s="322"/>
      <c r="L335" s="240"/>
      <c r="N335" s="285"/>
      <c r="O335" s="287"/>
      <c r="P335" s="285"/>
      <c r="Q335" s="285"/>
    </row>
    <row r="336" spans="2:17" s="286" customFormat="1" x14ac:dyDescent="0.3">
      <c r="B336" s="240"/>
      <c r="C336" s="240"/>
      <c r="D336" s="288"/>
      <c r="E336" s="288"/>
      <c r="F336" s="288"/>
      <c r="G336" s="322"/>
      <c r="H336" s="323"/>
      <c r="I336" s="322"/>
      <c r="J336" s="322"/>
      <c r="K336" s="322"/>
      <c r="L336" s="240"/>
      <c r="N336" s="285"/>
      <c r="O336" s="287"/>
      <c r="P336" s="285"/>
      <c r="Q336" s="285"/>
    </row>
    <row r="337" spans="2:17" s="286" customFormat="1" x14ac:dyDescent="0.3">
      <c r="B337" s="240"/>
      <c r="C337" s="240"/>
      <c r="D337" s="288"/>
      <c r="E337" s="288"/>
      <c r="F337" s="288"/>
      <c r="G337" s="322"/>
      <c r="H337" s="323"/>
      <c r="I337" s="322"/>
      <c r="J337" s="322"/>
      <c r="K337" s="322"/>
      <c r="L337" s="240"/>
      <c r="N337" s="285"/>
      <c r="O337" s="287"/>
      <c r="P337" s="285"/>
      <c r="Q337" s="285"/>
    </row>
    <row r="338" spans="2:17" s="286" customFormat="1" x14ac:dyDescent="0.3">
      <c r="B338" s="240"/>
      <c r="C338" s="240"/>
      <c r="D338" s="288"/>
      <c r="E338" s="288"/>
      <c r="F338" s="288"/>
      <c r="G338" s="322"/>
      <c r="H338" s="323"/>
      <c r="I338" s="322"/>
      <c r="J338" s="322"/>
      <c r="K338" s="322"/>
      <c r="L338" s="240"/>
      <c r="N338" s="285"/>
      <c r="O338" s="287"/>
      <c r="P338" s="285"/>
      <c r="Q338" s="285"/>
    </row>
    <row r="339" spans="2:17" s="286" customFormat="1" x14ac:dyDescent="0.3">
      <c r="B339" s="240"/>
      <c r="C339" s="240"/>
      <c r="D339" s="288"/>
      <c r="E339" s="288"/>
      <c r="F339" s="288"/>
      <c r="G339" s="322"/>
      <c r="H339" s="323"/>
      <c r="I339" s="322"/>
      <c r="J339" s="322"/>
      <c r="K339" s="322"/>
      <c r="L339" s="240"/>
      <c r="N339" s="285"/>
      <c r="O339" s="287"/>
      <c r="P339" s="285"/>
      <c r="Q339" s="285"/>
    </row>
    <row r="340" spans="2:17" s="286" customFormat="1" x14ac:dyDescent="0.3">
      <c r="B340" s="240"/>
      <c r="C340" s="240"/>
      <c r="D340" s="288"/>
      <c r="E340" s="288"/>
      <c r="F340" s="288"/>
      <c r="G340" s="322"/>
      <c r="H340" s="323"/>
      <c r="I340" s="322"/>
      <c r="J340" s="322"/>
      <c r="K340" s="322"/>
      <c r="L340" s="240"/>
      <c r="N340" s="285"/>
      <c r="O340" s="287"/>
      <c r="P340" s="285"/>
      <c r="Q340" s="285"/>
    </row>
    <row r="341" spans="2:17" s="286" customFormat="1" x14ac:dyDescent="0.3">
      <c r="B341" s="240"/>
      <c r="C341" s="240"/>
      <c r="D341" s="288"/>
      <c r="E341" s="288"/>
      <c r="F341" s="288"/>
      <c r="G341" s="322"/>
      <c r="H341" s="323"/>
      <c r="I341" s="322"/>
      <c r="J341" s="322"/>
      <c r="K341" s="322"/>
      <c r="L341" s="240"/>
      <c r="N341" s="285"/>
      <c r="O341" s="287"/>
      <c r="P341" s="285"/>
      <c r="Q341" s="285"/>
    </row>
    <row r="342" spans="2:17" s="286" customFormat="1" x14ac:dyDescent="0.3">
      <c r="B342" s="240"/>
      <c r="C342" s="240"/>
      <c r="D342" s="288"/>
      <c r="E342" s="288"/>
      <c r="F342" s="288"/>
      <c r="G342" s="322"/>
      <c r="H342" s="323"/>
      <c r="I342" s="322"/>
      <c r="J342" s="322"/>
      <c r="K342" s="322"/>
      <c r="L342" s="240"/>
      <c r="N342" s="285"/>
      <c r="O342" s="287"/>
      <c r="P342" s="285"/>
      <c r="Q342" s="285"/>
    </row>
    <row r="343" spans="2:17" s="286" customFormat="1" x14ac:dyDescent="0.3">
      <c r="B343" s="240"/>
      <c r="C343" s="240"/>
      <c r="D343" s="288"/>
      <c r="E343" s="288"/>
      <c r="F343" s="288"/>
      <c r="G343" s="322"/>
      <c r="H343" s="323"/>
      <c r="I343" s="322"/>
      <c r="J343" s="322"/>
      <c r="K343" s="322"/>
      <c r="L343" s="240"/>
      <c r="N343" s="285"/>
      <c r="O343" s="287"/>
      <c r="P343" s="285"/>
      <c r="Q343" s="285"/>
    </row>
    <row r="344" spans="2:17" s="286" customFormat="1" x14ac:dyDescent="0.3">
      <c r="B344" s="240"/>
      <c r="C344" s="240"/>
      <c r="D344" s="288"/>
      <c r="E344" s="288"/>
      <c r="F344" s="288"/>
      <c r="G344" s="322"/>
      <c r="H344" s="323"/>
      <c r="I344" s="322"/>
      <c r="J344" s="322"/>
      <c r="K344" s="322"/>
      <c r="L344" s="240"/>
      <c r="N344" s="285"/>
      <c r="O344" s="287"/>
      <c r="P344" s="285"/>
      <c r="Q344" s="285"/>
    </row>
    <row r="345" spans="2:17" s="286" customFormat="1" x14ac:dyDescent="0.3">
      <c r="B345" s="240"/>
      <c r="C345" s="240"/>
      <c r="D345" s="288"/>
      <c r="E345" s="288"/>
      <c r="F345" s="288"/>
      <c r="G345" s="322"/>
      <c r="H345" s="323"/>
      <c r="I345" s="322"/>
      <c r="J345" s="322"/>
      <c r="K345" s="322"/>
      <c r="L345" s="240"/>
      <c r="N345" s="285"/>
      <c r="O345" s="287"/>
      <c r="P345" s="285"/>
      <c r="Q345" s="285"/>
    </row>
    <row r="346" spans="2:17" s="286" customFormat="1" x14ac:dyDescent="0.3">
      <c r="B346" s="240"/>
      <c r="C346" s="240"/>
      <c r="D346" s="288"/>
      <c r="E346" s="288"/>
      <c r="F346" s="288"/>
      <c r="G346" s="322"/>
      <c r="H346" s="323"/>
      <c r="I346" s="322"/>
      <c r="J346" s="322"/>
      <c r="K346" s="322"/>
      <c r="L346" s="240"/>
      <c r="N346" s="285"/>
      <c r="O346" s="287"/>
      <c r="P346" s="285"/>
      <c r="Q346" s="285"/>
    </row>
    <row r="347" spans="2:17" s="286" customFormat="1" x14ac:dyDescent="0.3">
      <c r="B347" s="240"/>
      <c r="C347" s="240"/>
      <c r="D347" s="288"/>
      <c r="E347" s="288"/>
      <c r="F347" s="288"/>
      <c r="G347" s="322"/>
      <c r="H347" s="323"/>
      <c r="I347" s="322"/>
      <c r="J347" s="322"/>
      <c r="K347" s="322"/>
      <c r="L347" s="240"/>
      <c r="N347" s="285"/>
      <c r="O347" s="287"/>
      <c r="P347" s="285"/>
      <c r="Q347" s="285"/>
    </row>
    <row r="348" spans="2:17" s="286" customFormat="1" x14ac:dyDescent="0.3">
      <c r="B348" s="240"/>
      <c r="C348" s="240"/>
      <c r="D348" s="288"/>
      <c r="E348" s="288"/>
      <c r="F348" s="288"/>
      <c r="G348" s="322"/>
      <c r="H348" s="323"/>
      <c r="I348" s="322"/>
      <c r="J348" s="322"/>
      <c r="K348" s="322"/>
      <c r="L348" s="240"/>
      <c r="N348" s="285"/>
      <c r="O348" s="287"/>
      <c r="P348" s="285"/>
      <c r="Q348" s="285"/>
    </row>
    <row r="349" spans="2:17" s="286" customFormat="1" x14ac:dyDescent="0.3">
      <c r="B349" s="240"/>
      <c r="C349" s="240"/>
      <c r="D349" s="288"/>
      <c r="E349" s="288"/>
      <c r="F349" s="288"/>
      <c r="G349" s="240"/>
      <c r="H349" s="240"/>
      <c r="I349" s="240"/>
      <c r="J349" s="240"/>
      <c r="K349" s="240"/>
      <c r="L349" s="240"/>
      <c r="N349" s="285"/>
      <c r="O349" s="287"/>
      <c r="P349" s="285"/>
      <c r="Q349" s="285"/>
    </row>
    <row r="350" spans="2:17" s="286" customFormat="1" x14ac:dyDescent="0.3">
      <c r="B350" s="240"/>
      <c r="C350" s="240"/>
      <c r="D350" s="288"/>
      <c r="E350" s="288"/>
      <c r="F350" s="288"/>
      <c r="G350" s="240"/>
      <c r="H350" s="240"/>
      <c r="I350" s="240"/>
      <c r="J350" s="240"/>
      <c r="K350" s="240"/>
      <c r="L350" s="240"/>
      <c r="N350" s="285"/>
      <c r="O350" s="287"/>
      <c r="P350" s="285"/>
      <c r="Q350" s="285"/>
    </row>
    <row r="351" spans="2:17" s="286" customFormat="1" x14ac:dyDescent="0.3">
      <c r="B351" s="240"/>
      <c r="C351" s="240"/>
      <c r="D351" s="288"/>
      <c r="E351" s="288"/>
      <c r="F351" s="288"/>
      <c r="G351" s="240"/>
      <c r="H351" s="240"/>
      <c r="I351" s="240"/>
      <c r="J351" s="240"/>
      <c r="K351" s="240"/>
      <c r="L351" s="240"/>
      <c r="N351" s="285"/>
      <c r="O351" s="287"/>
      <c r="P351" s="285"/>
      <c r="Q351" s="285"/>
    </row>
    <row r="352" spans="2:17" s="286" customFormat="1" x14ac:dyDescent="0.3">
      <c r="B352" s="240"/>
      <c r="C352" s="240"/>
      <c r="D352" s="288"/>
      <c r="E352" s="288"/>
      <c r="F352" s="288"/>
      <c r="G352" s="240"/>
      <c r="H352" s="240"/>
      <c r="I352" s="240"/>
      <c r="J352" s="240"/>
      <c r="K352" s="240"/>
      <c r="L352" s="240"/>
      <c r="N352" s="285"/>
      <c r="O352" s="287"/>
      <c r="P352" s="285"/>
      <c r="Q352" s="285"/>
    </row>
    <row r="353" spans="2:17" s="286" customFormat="1" x14ac:dyDescent="0.3">
      <c r="B353" s="240"/>
      <c r="C353" s="240"/>
      <c r="D353" s="288"/>
      <c r="E353" s="288"/>
      <c r="F353" s="288"/>
      <c r="G353" s="240"/>
      <c r="H353" s="240"/>
      <c r="I353" s="240"/>
      <c r="J353" s="240"/>
      <c r="K353" s="240"/>
      <c r="L353" s="240"/>
      <c r="N353" s="285"/>
      <c r="O353" s="287"/>
      <c r="P353" s="285"/>
      <c r="Q353" s="285"/>
    </row>
    <row r="354" spans="2:17" s="286" customFormat="1" x14ac:dyDescent="0.3">
      <c r="B354" s="240"/>
      <c r="C354" s="240"/>
      <c r="D354" s="288"/>
      <c r="E354" s="288"/>
      <c r="F354" s="288"/>
      <c r="G354" s="240"/>
      <c r="H354" s="240"/>
      <c r="I354" s="240"/>
      <c r="J354" s="240"/>
      <c r="K354" s="240"/>
      <c r="L354" s="240"/>
      <c r="N354" s="285"/>
      <c r="O354" s="287"/>
      <c r="P354" s="285"/>
      <c r="Q354" s="285"/>
    </row>
    <row r="355" spans="2:17" s="286" customFormat="1" x14ac:dyDescent="0.3">
      <c r="B355" s="240"/>
      <c r="C355" s="240"/>
      <c r="D355" s="288"/>
      <c r="E355" s="288"/>
      <c r="F355" s="288"/>
      <c r="G355" s="240"/>
      <c r="H355" s="240"/>
      <c r="I355" s="240"/>
      <c r="J355" s="240"/>
      <c r="K355" s="240"/>
      <c r="L355" s="240"/>
      <c r="N355" s="285"/>
      <c r="O355" s="287"/>
      <c r="P355" s="285"/>
      <c r="Q355" s="285"/>
    </row>
    <row r="356" spans="2:17" s="286" customFormat="1" x14ac:dyDescent="0.3">
      <c r="B356" s="240"/>
      <c r="C356" s="240"/>
      <c r="D356" s="288"/>
      <c r="E356" s="288"/>
      <c r="F356" s="288"/>
      <c r="G356" s="240"/>
      <c r="H356" s="240"/>
      <c r="I356" s="240"/>
      <c r="J356" s="240"/>
      <c r="K356" s="240"/>
      <c r="L356" s="240"/>
      <c r="N356" s="285"/>
      <c r="O356" s="287"/>
      <c r="P356" s="285"/>
      <c r="Q356" s="285"/>
    </row>
    <row r="357" spans="2:17" s="286" customFormat="1" x14ac:dyDescent="0.3">
      <c r="B357" s="240"/>
      <c r="C357" s="240"/>
      <c r="D357" s="288"/>
      <c r="E357" s="288"/>
      <c r="F357" s="288"/>
      <c r="G357" s="240"/>
      <c r="H357" s="240"/>
      <c r="I357" s="240"/>
      <c r="J357" s="240"/>
      <c r="K357" s="240"/>
      <c r="L357" s="240"/>
      <c r="N357" s="285"/>
      <c r="O357" s="287"/>
      <c r="P357" s="285"/>
      <c r="Q357" s="285"/>
    </row>
    <row r="358" spans="2:17" s="286" customFormat="1" x14ac:dyDescent="0.3">
      <c r="B358" s="240"/>
      <c r="C358" s="240"/>
      <c r="D358" s="288"/>
      <c r="E358" s="288"/>
      <c r="F358" s="288"/>
      <c r="G358" s="240"/>
      <c r="H358" s="240"/>
      <c r="I358" s="240"/>
      <c r="J358" s="240"/>
      <c r="K358" s="240"/>
      <c r="L358" s="240"/>
      <c r="N358" s="285"/>
      <c r="O358" s="287"/>
      <c r="P358" s="285"/>
      <c r="Q358" s="285"/>
    </row>
    <row r="359" spans="2:17" s="286" customFormat="1" x14ac:dyDescent="0.3">
      <c r="B359" s="240"/>
      <c r="C359" s="240"/>
      <c r="D359" s="288"/>
      <c r="E359" s="288"/>
      <c r="F359" s="288"/>
      <c r="G359" s="240"/>
      <c r="H359" s="240"/>
      <c r="I359" s="240"/>
      <c r="J359" s="240"/>
      <c r="K359" s="240"/>
      <c r="L359" s="240"/>
      <c r="N359" s="285"/>
      <c r="O359" s="287"/>
      <c r="P359" s="285"/>
      <c r="Q359" s="285"/>
    </row>
    <row r="360" spans="2:17" s="286" customFormat="1" x14ac:dyDescent="0.3">
      <c r="B360" s="240"/>
      <c r="C360" s="240"/>
      <c r="D360" s="288"/>
      <c r="E360" s="288"/>
      <c r="F360" s="288"/>
      <c r="G360" s="240"/>
      <c r="H360" s="240"/>
      <c r="I360" s="240"/>
      <c r="J360" s="240"/>
      <c r="K360" s="240"/>
      <c r="L360" s="240"/>
      <c r="N360" s="285"/>
      <c r="O360" s="287"/>
      <c r="P360" s="285"/>
      <c r="Q360" s="285"/>
    </row>
    <row r="361" spans="2:17" s="286" customFormat="1" x14ac:dyDescent="0.3">
      <c r="B361" s="240"/>
      <c r="C361" s="240"/>
      <c r="D361" s="288"/>
      <c r="E361" s="288"/>
      <c r="F361" s="288"/>
      <c r="G361" s="240"/>
      <c r="H361" s="240"/>
      <c r="I361" s="240"/>
      <c r="J361" s="240"/>
      <c r="K361" s="240"/>
      <c r="L361" s="240"/>
      <c r="N361" s="285"/>
      <c r="O361" s="287"/>
      <c r="P361" s="285"/>
      <c r="Q361" s="285"/>
    </row>
    <row r="362" spans="2:17" s="286" customFormat="1" x14ac:dyDescent="0.3">
      <c r="B362" s="240"/>
      <c r="C362" s="240"/>
      <c r="D362" s="288"/>
      <c r="E362" s="288"/>
      <c r="F362" s="288"/>
      <c r="G362" s="240"/>
      <c r="H362" s="240"/>
      <c r="I362" s="240"/>
      <c r="J362" s="240"/>
      <c r="K362" s="240"/>
      <c r="L362" s="240"/>
      <c r="N362" s="285"/>
      <c r="O362" s="287"/>
      <c r="P362" s="285"/>
      <c r="Q362" s="285"/>
    </row>
    <row r="363" spans="2:17" s="286" customFormat="1" x14ac:dyDescent="0.3">
      <c r="B363" s="240"/>
      <c r="C363" s="240"/>
      <c r="D363" s="288"/>
      <c r="E363" s="288"/>
      <c r="F363" s="288"/>
      <c r="G363" s="240"/>
      <c r="H363" s="240"/>
      <c r="I363" s="240"/>
      <c r="J363" s="240"/>
      <c r="K363" s="240"/>
      <c r="L363" s="240"/>
      <c r="N363" s="285"/>
      <c r="O363" s="287"/>
      <c r="P363" s="285"/>
      <c r="Q363" s="285"/>
    </row>
    <row r="364" spans="2:17" s="286" customFormat="1" x14ac:dyDescent="0.3">
      <c r="B364" s="240"/>
      <c r="C364" s="240"/>
      <c r="D364" s="288"/>
      <c r="E364" s="288"/>
      <c r="F364" s="288"/>
      <c r="G364" s="240"/>
      <c r="H364" s="240"/>
      <c r="I364" s="240"/>
      <c r="J364" s="240"/>
      <c r="K364" s="240"/>
      <c r="L364" s="240"/>
      <c r="N364" s="285"/>
      <c r="O364" s="287"/>
      <c r="P364" s="285"/>
      <c r="Q364" s="285"/>
    </row>
    <row r="365" spans="2:17" s="286" customFormat="1" x14ac:dyDescent="0.3">
      <c r="B365" s="240"/>
      <c r="C365" s="240"/>
      <c r="D365" s="288"/>
      <c r="E365" s="288"/>
      <c r="F365" s="288"/>
      <c r="G365" s="240"/>
      <c r="H365" s="240"/>
      <c r="I365" s="240"/>
      <c r="J365" s="240"/>
      <c r="K365" s="240"/>
      <c r="L365" s="240"/>
      <c r="N365" s="285"/>
      <c r="O365" s="287"/>
      <c r="P365" s="285"/>
      <c r="Q365" s="285"/>
    </row>
    <row r="366" spans="2:17" s="286" customFormat="1" x14ac:dyDescent="0.3">
      <c r="B366" s="240"/>
      <c r="C366" s="240"/>
      <c r="D366" s="288"/>
      <c r="E366" s="288"/>
      <c r="F366" s="288"/>
      <c r="G366" s="240"/>
      <c r="H366" s="240"/>
      <c r="I366" s="240"/>
      <c r="J366" s="240"/>
      <c r="K366" s="240"/>
      <c r="L366" s="240"/>
      <c r="N366" s="285"/>
      <c r="O366" s="287"/>
      <c r="P366" s="285"/>
      <c r="Q366" s="285"/>
    </row>
    <row r="367" spans="2:17" s="286" customFormat="1" x14ac:dyDescent="0.3">
      <c r="B367" s="240"/>
      <c r="C367" s="240"/>
      <c r="D367" s="288"/>
      <c r="E367" s="288"/>
      <c r="F367" s="288"/>
      <c r="G367" s="240"/>
      <c r="H367" s="240"/>
      <c r="I367" s="240"/>
      <c r="J367" s="240"/>
      <c r="K367" s="240"/>
      <c r="L367" s="240"/>
      <c r="N367" s="285"/>
      <c r="O367" s="287"/>
      <c r="P367" s="285"/>
      <c r="Q367" s="285"/>
    </row>
    <row r="368" spans="2:17" s="286" customFormat="1" x14ac:dyDescent="0.3">
      <c r="B368" s="240"/>
      <c r="C368" s="240"/>
      <c r="D368" s="288"/>
      <c r="E368" s="288"/>
      <c r="F368" s="288"/>
      <c r="G368" s="240"/>
      <c r="H368" s="240"/>
      <c r="I368" s="240"/>
      <c r="J368" s="240"/>
      <c r="K368" s="240"/>
      <c r="L368" s="240"/>
      <c r="N368" s="285"/>
      <c r="O368" s="287"/>
      <c r="P368" s="285"/>
      <c r="Q368" s="285"/>
    </row>
    <row r="369" spans="2:17" s="286" customFormat="1" x14ac:dyDescent="0.3">
      <c r="B369" s="240"/>
      <c r="C369" s="240"/>
      <c r="D369" s="288"/>
      <c r="E369" s="288"/>
      <c r="F369" s="288"/>
      <c r="G369" s="240"/>
      <c r="H369" s="240"/>
      <c r="I369" s="240"/>
      <c r="J369" s="240"/>
      <c r="K369" s="240"/>
      <c r="L369" s="240"/>
      <c r="N369" s="285"/>
      <c r="O369" s="287"/>
      <c r="P369" s="285"/>
      <c r="Q369" s="285"/>
    </row>
    <row r="370" spans="2:17" s="286" customFormat="1" x14ac:dyDescent="0.3">
      <c r="B370" s="240"/>
      <c r="C370" s="240"/>
      <c r="D370" s="288"/>
      <c r="E370" s="288"/>
      <c r="F370" s="288"/>
      <c r="G370" s="240"/>
      <c r="H370" s="240"/>
      <c r="I370" s="240"/>
      <c r="J370" s="240"/>
      <c r="K370" s="240"/>
      <c r="L370" s="240"/>
      <c r="N370" s="285"/>
      <c r="O370" s="287"/>
      <c r="P370" s="285"/>
      <c r="Q370" s="285"/>
    </row>
    <row r="371" spans="2:17" s="286" customFormat="1" x14ac:dyDescent="0.3">
      <c r="B371" s="240"/>
      <c r="C371" s="240"/>
      <c r="D371" s="288"/>
      <c r="E371" s="288"/>
      <c r="F371" s="288"/>
      <c r="G371" s="240"/>
      <c r="H371" s="240"/>
      <c r="I371" s="240"/>
      <c r="J371" s="240"/>
      <c r="K371" s="240"/>
      <c r="L371" s="240"/>
      <c r="N371" s="285"/>
      <c r="O371" s="287"/>
      <c r="P371" s="285"/>
      <c r="Q371" s="285"/>
    </row>
    <row r="372" spans="2:17" s="286" customFormat="1" x14ac:dyDescent="0.3">
      <c r="B372" s="240"/>
      <c r="C372" s="240"/>
      <c r="D372" s="288"/>
      <c r="E372" s="288"/>
      <c r="F372" s="288"/>
      <c r="G372" s="240"/>
      <c r="H372" s="240"/>
      <c r="I372" s="240"/>
      <c r="J372" s="240"/>
      <c r="K372" s="240"/>
      <c r="L372" s="240"/>
      <c r="N372" s="285"/>
      <c r="O372" s="287"/>
      <c r="P372" s="285"/>
      <c r="Q372" s="285"/>
    </row>
    <row r="373" spans="2:17" s="286" customFormat="1" x14ac:dyDescent="0.3">
      <c r="B373" s="240"/>
      <c r="C373" s="240"/>
      <c r="D373" s="288"/>
      <c r="E373" s="288"/>
      <c r="F373" s="288"/>
      <c r="G373" s="240"/>
      <c r="H373" s="240"/>
      <c r="I373" s="240"/>
      <c r="J373" s="240"/>
      <c r="K373" s="240"/>
      <c r="L373" s="240"/>
      <c r="N373" s="285"/>
      <c r="O373" s="287"/>
      <c r="P373" s="285"/>
      <c r="Q373" s="285"/>
    </row>
    <row r="374" spans="2:17" s="286" customFormat="1" x14ac:dyDescent="0.3">
      <c r="B374" s="240"/>
      <c r="C374" s="240"/>
      <c r="D374" s="288"/>
      <c r="E374" s="288"/>
      <c r="F374" s="288"/>
      <c r="G374" s="240"/>
      <c r="H374" s="240"/>
      <c r="I374" s="240"/>
      <c r="J374" s="240"/>
      <c r="K374" s="240"/>
      <c r="L374" s="240"/>
      <c r="N374" s="285"/>
      <c r="O374" s="287"/>
      <c r="P374" s="285"/>
      <c r="Q374" s="285"/>
    </row>
    <row r="375" spans="2:17" s="286" customFormat="1" x14ac:dyDescent="0.3">
      <c r="B375" s="240"/>
      <c r="C375" s="240"/>
      <c r="D375" s="288"/>
      <c r="E375" s="288"/>
      <c r="F375" s="288"/>
      <c r="G375" s="240"/>
      <c r="H375" s="240"/>
      <c r="I375" s="240"/>
      <c r="J375" s="240"/>
      <c r="K375" s="240"/>
      <c r="L375" s="240"/>
      <c r="N375" s="285"/>
      <c r="O375" s="287"/>
      <c r="P375" s="285"/>
      <c r="Q375" s="285"/>
    </row>
    <row r="376" spans="2:17" s="286" customFormat="1" x14ac:dyDescent="0.3">
      <c r="B376" s="240"/>
      <c r="C376" s="240"/>
      <c r="D376" s="288"/>
      <c r="E376" s="288"/>
      <c r="F376" s="288"/>
      <c r="G376" s="240"/>
      <c r="H376" s="240"/>
      <c r="I376" s="240"/>
      <c r="J376" s="240"/>
      <c r="K376" s="240"/>
      <c r="L376" s="240"/>
      <c r="N376" s="285"/>
      <c r="O376" s="287"/>
      <c r="P376" s="285"/>
      <c r="Q376" s="285"/>
    </row>
    <row r="377" spans="2:17" s="286" customFormat="1" x14ac:dyDescent="0.3">
      <c r="B377" s="240"/>
      <c r="C377" s="240"/>
      <c r="D377" s="288"/>
      <c r="E377" s="288"/>
      <c r="F377" s="288"/>
      <c r="G377" s="240"/>
      <c r="H377" s="240"/>
      <c r="I377" s="240"/>
      <c r="J377" s="240"/>
      <c r="K377" s="240"/>
      <c r="L377" s="240"/>
      <c r="N377" s="285"/>
      <c r="O377" s="287"/>
      <c r="P377" s="285"/>
      <c r="Q377" s="285"/>
    </row>
    <row r="378" spans="2:17" s="286" customFormat="1" x14ac:dyDescent="0.3">
      <c r="B378" s="240"/>
      <c r="C378" s="240"/>
      <c r="D378" s="288"/>
      <c r="E378" s="288"/>
      <c r="F378" s="288"/>
      <c r="G378" s="240"/>
      <c r="H378" s="240"/>
      <c r="I378" s="240"/>
      <c r="J378" s="240"/>
      <c r="K378" s="240"/>
      <c r="L378" s="240"/>
      <c r="N378" s="285"/>
      <c r="O378" s="287"/>
      <c r="P378" s="285"/>
      <c r="Q378" s="285"/>
    </row>
    <row r="379" spans="2:17" s="286" customFormat="1" x14ac:dyDescent="0.3">
      <c r="B379" s="240"/>
      <c r="C379" s="240"/>
      <c r="D379" s="288"/>
      <c r="E379" s="288"/>
      <c r="F379" s="288"/>
      <c r="G379" s="240"/>
      <c r="H379" s="240"/>
      <c r="I379" s="240"/>
      <c r="J379" s="240"/>
      <c r="K379" s="240"/>
      <c r="L379" s="240"/>
      <c r="N379" s="285"/>
      <c r="O379" s="287"/>
      <c r="P379" s="285"/>
      <c r="Q379" s="285"/>
    </row>
    <row r="380" spans="2:17" s="286" customFormat="1" x14ac:dyDescent="0.3">
      <c r="B380" s="240"/>
      <c r="C380" s="240"/>
      <c r="D380" s="288"/>
      <c r="E380" s="288"/>
      <c r="F380" s="288"/>
      <c r="G380" s="240"/>
      <c r="H380" s="240"/>
      <c r="I380" s="240"/>
      <c r="J380" s="240"/>
      <c r="K380" s="240"/>
      <c r="L380" s="240"/>
      <c r="N380" s="285"/>
      <c r="O380" s="287"/>
      <c r="P380" s="285"/>
      <c r="Q380" s="285"/>
    </row>
    <row r="381" spans="2:17" s="286" customFormat="1" x14ac:dyDescent="0.3">
      <c r="B381" s="240"/>
      <c r="C381" s="240"/>
      <c r="D381" s="288"/>
      <c r="E381" s="288"/>
      <c r="F381" s="288"/>
      <c r="G381" s="240"/>
      <c r="H381" s="240"/>
      <c r="I381" s="240"/>
      <c r="J381" s="240"/>
      <c r="K381" s="240"/>
      <c r="L381" s="240"/>
      <c r="N381" s="285"/>
      <c r="O381" s="287"/>
      <c r="P381" s="285"/>
      <c r="Q381" s="285"/>
    </row>
    <row r="382" spans="2:17" s="286" customFormat="1" x14ac:dyDescent="0.3">
      <c r="B382" s="240"/>
      <c r="C382" s="240"/>
      <c r="D382" s="288"/>
      <c r="E382" s="288"/>
      <c r="F382" s="288"/>
      <c r="G382" s="240"/>
      <c r="H382" s="240"/>
      <c r="I382" s="240"/>
      <c r="J382" s="240"/>
      <c r="K382" s="240"/>
      <c r="L382" s="240"/>
      <c r="N382" s="285"/>
      <c r="O382" s="287"/>
      <c r="P382" s="285"/>
      <c r="Q382" s="285"/>
    </row>
    <row r="383" spans="2:17" s="286" customFormat="1" x14ac:dyDescent="0.3">
      <c r="B383" s="240"/>
      <c r="C383" s="240"/>
      <c r="D383" s="288"/>
      <c r="E383" s="288"/>
      <c r="F383" s="288"/>
      <c r="G383" s="240"/>
      <c r="H383" s="240"/>
      <c r="I383" s="240"/>
      <c r="J383" s="240"/>
      <c r="K383" s="240"/>
      <c r="L383" s="240"/>
      <c r="N383" s="285"/>
      <c r="O383" s="287"/>
      <c r="P383" s="285"/>
      <c r="Q383" s="285"/>
    </row>
    <row r="384" spans="2:17" s="286" customFormat="1" x14ac:dyDescent="0.3">
      <c r="B384" s="240"/>
      <c r="C384" s="240"/>
      <c r="D384" s="288"/>
      <c r="E384" s="288"/>
      <c r="F384" s="288"/>
      <c r="G384" s="240"/>
      <c r="H384" s="240"/>
      <c r="I384" s="240"/>
      <c r="J384" s="240"/>
      <c r="K384" s="240"/>
      <c r="L384" s="240"/>
      <c r="N384" s="285"/>
      <c r="O384" s="287"/>
      <c r="P384" s="285"/>
      <c r="Q384" s="285"/>
    </row>
    <row r="385" spans="2:17" s="286" customFormat="1" x14ac:dyDescent="0.3">
      <c r="B385" s="240"/>
      <c r="C385" s="240"/>
      <c r="D385" s="288"/>
      <c r="E385" s="288"/>
      <c r="F385" s="288"/>
      <c r="G385" s="240"/>
      <c r="H385" s="240"/>
      <c r="I385" s="240"/>
      <c r="J385" s="240"/>
      <c r="K385" s="240"/>
      <c r="L385" s="240"/>
      <c r="N385" s="285"/>
      <c r="O385" s="287"/>
      <c r="P385" s="285"/>
      <c r="Q385" s="285"/>
    </row>
    <row r="386" spans="2:17" s="286" customFormat="1" x14ac:dyDescent="0.3">
      <c r="B386" s="240"/>
      <c r="C386" s="240"/>
      <c r="D386" s="288"/>
      <c r="E386" s="288"/>
      <c r="F386" s="288"/>
      <c r="G386" s="240"/>
      <c r="H386" s="240"/>
      <c r="I386" s="240"/>
      <c r="J386" s="240"/>
      <c r="K386" s="240"/>
      <c r="L386" s="240"/>
      <c r="N386" s="285"/>
      <c r="O386" s="287"/>
      <c r="P386" s="285"/>
      <c r="Q386" s="285"/>
    </row>
    <row r="387" spans="2:17" s="286" customFormat="1" x14ac:dyDescent="0.3">
      <c r="B387" s="240"/>
      <c r="C387" s="240"/>
      <c r="D387" s="288"/>
      <c r="E387" s="288"/>
      <c r="F387" s="288"/>
      <c r="G387" s="240"/>
      <c r="H387" s="240"/>
      <c r="I387" s="240"/>
      <c r="J387" s="240"/>
      <c r="K387" s="240"/>
      <c r="L387" s="240"/>
      <c r="N387" s="285"/>
      <c r="O387" s="287"/>
      <c r="P387" s="285"/>
      <c r="Q387" s="285"/>
    </row>
    <row r="388" spans="2:17" s="286" customFormat="1" x14ac:dyDescent="0.3">
      <c r="B388" s="240"/>
      <c r="C388" s="240"/>
      <c r="D388" s="288"/>
      <c r="E388" s="288"/>
      <c r="F388" s="288"/>
      <c r="G388" s="240"/>
      <c r="H388" s="240"/>
      <c r="I388" s="240"/>
      <c r="J388" s="240"/>
      <c r="K388" s="240"/>
      <c r="L388" s="240"/>
      <c r="N388" s="285"/>
      <c r="O388" s="287"/>
      <c r="P388" s="285"/>
      <c r="Q388" s="285"/>
    </row>
    <row r="389" spans="2:17" s="286" customFormat="1" x14ac:dyDescent="0.3">
      <c r="B389" s="240"/>
      <c r="C389" s="240"/>
      <c r="D389" s="288"/>
      <c r="E389" s="288"/>
      <c r="F389" s="288"/>
      <c r="G389" s="240"/>
      <c r="H389" s="240"/>
      <c r="I389" s="240"/>
      <c r="J389" s="240"/>
      <c r="K389" s="240"/>
      <c r="L389" s="240"/>
      <c r="N389" s="285"/>
      <c r="O389" s="287"/>
      <c r="P389" s="285"/>
      <c r="Q389" s="285"/>
    </row>
    <row r="390" spans="2:17" s="286" customFormat="1" x14ac:dyDescent="0.3">
      <c r="B390" s="240"/>
      <c r="C390" s="240"/>
      <c r="D390" s="288"/>
      <c r="E390" s="288"/>
      <c r="F390" s="288"/>
      <c r="G390" s="240"/>
      <c r="H390" s="240"/>
      <c r="I390" s="240"/>
      <c r="J390" s="240"/>
      <c r="K390" s="240"/>
      <c r="L390" s="240"/>
      <c r="N390" s="285"/>
      <c r="O390" s="287"/>
      <c r="P390" s="285"/>
      <c r="Q390" s="285"/>
    </row>
    <row r="391" spans="2:17" s="286" customFormat="1" x14ac:dyDescent="0.3">
      <c r="B391" s="240"/>
      <c r="C391" s="240"/>
      <c r="D391" s="288"/>
      <c r="E391" s="288"/>
      <c r="F391" s="288"/>
      <c r="G391" s="240"/>
      <c r="H391" s="240"/>
      <c r="I391" s="240"/>
      <c r="J391" s="240"/>
      <c r="K391" s="240"/>
      <c r="L391" s="240"/>
      <c r="N391" s="285"/>
      <c r="O391" s="287"/>
      <c r="P391" s="285"/>
      <c r="Q391" s="285"/>
    </row>
    <row r="392" spans="2:17" s="286" customFormat="1" x14ac:dyDescent="0.3">
      <c r="B392" s="240"/>
      <c r="C392" s="240"/>
      <c r="D392" s="288"/>
      <c r="E392" s="288"/>
      <c r="F392" s="288"/>
      <c r="G392" s="240"/>
      <c r="H392" s="240"/>
      <c r="I392" s="240"/>
      <c r="J392" s="240"/>
      <c r="K392" s="240"/>
      <c r="L392" s="240"/>
      <c r="N392" s="285"/>
      <c r="O392" s="287"/>
      <c r="P392" s="285"/>
      <c r="Q392" s="285"/>
    </row>
    <row r="393" spans="2:17" s="286" customFormat="1" x14ac:dyDescent="0.3">
      <c r="B393" s="240"/>
      <c r="C393" s="240"/>
      <c r="D393" s="288"/>
      <c r="E393" s="288"/>
      <c r="F393" s="288"/>
      <c r="G393" s="240"/>
      <c r="H393" s="240"/>
      <c r="I393" s="240"/>
      <c r="J393" s="240"/>
      <c r="K393" s="240"/>
      <c r="L393" s="240"/>
      <c r="N393" s="285"/>
      <c r="O393" s="287"/>
      <c r="P393" s="285"/>
      <c r="Q393" s="285"/>
    </row>
    <row r="394" spans="2:17" s="286" customFormat="1" x14ac:dyDescent="0.3">
      <c r="B394" s="240"/>
      <c r="C394" s="240"/>
      <c r="D394" s="288"/>
      <c r="E394" s="288"/>
      <c r="F394" s="288"/>
      <c r="G394" s="240"/>
      <c r="H394" s="240"/>
      <c r="I394" s="240"/>
      <c r="J394" s="240"/>
      <c r="K394" s="240"/>
      <c r="L394" s="240"/>
      <c r="N394" s="285"/>
      <c r="O394" s="287"/>
      <c r="P394" s="285"/>
      <c r="Q394" s="285"/>
    </row>
    <row r="395" spans="2:17" s="286" customFormat="1" x14ac:dyDescent="0.3">
      <c r="B395" s="240"/>
      <c r="C395" s="240"/>
      <c r="D395" s="288"/>
      <c r="E395" s="288"/>
      <c r="F395" s="288"/>
      <c r="G395" s="240"/>
      <c r="H395" s="240"/>
      <c r="I395" s="240"/>
      <c r="J395" s="240"/>
      <c r="K395" s="240"/>
      <c r="L395" s="240"/>
      <c r="N395" s="285"/>
      <c r="O395" s="287"/>
      <c r="P395" s="285"/>
      <c r="Q395" s="285"/>
    </row>
    <row r="396" spans="2:17" s="286" customFormat="1" x14ac:dyDescent="0.3">
      <c r="B396" s="240"/>
      <c r="C396" s="240"/>
      <c r="D396" s="288"/>
      <c r="E396" s="288"/>
      <c r="F396" s="288"/>
      <c r="G396" s="240"/>
      <c r="H396" s="240"/>
      <c r="I396" s="240"/>
      <c r="J396" s="240"/>
      <c r="K396" s="240"/>
      <c r="L396" s="240"/>
      <c r="N396" s="285"/>
      <c r="O396" s="287"/>
      <c r="P396" s="285"/>
      <c r="Q396" s="285"/>
    </row>
    <row r="397" spans="2:17" s="286" customFormat="1" x14ac:dyDescent="0.3">
      <c r="B397" s="240"/>
      <c r="C397" s="240"/>
      <c r="D397" s="288"/>
      <c r="E397" s="288"/>
      <c r="F397" s="288"/>
      <c r="G397" s="322"/>
      <c r="H397" s="323"/>
      <c r="I397" s="322"/>
      <c r="J397" s="322"/>
      <c r="K397" s="322"/>
      <c r="L397" s="240"/>
      <c r="N397" s="285"/>
      <c r="O397" s="287"/>
      <c r="P397" s="285"/>
      <c r="Q397" s="285"/>
    </row>
    <row r="398" spans="2:17" s="286" customFormat="1" x14ac:dyDescent="0.3">
      <c r="B398" s="240"/>
      <c r="C398" s="240"/>
      <c r="D398" s="288"/>
      <c r="E398" s="288"/>
      <c r="F398" s="288"/>
      <c r="G398" s="322"/>
      <c r="H398" s="323"/>
      <c r="I398" s="322"/>
      <c r="J398" s="322"/>
      <c r="K398" s="322"/>
      <c r="L398" s="240"/>
      <c r="N398" s="285"/>
      <c r="O398" s="287"/>
      <c r="P398" s="285"/>
      <c r="Q398" s="285"/>
    </row>
    <row r="399" spans="2:17" s="286" customFormat="1" x14ac:dyDescent="0.3">
      <c r="B399" s="240"/>
      <c r="C399" s="240"/>
      <c r="D399" s="288"/>
      <c r="E399" s="288"/>
      <c r="F399" s="288"/>
      <c r="G399" s="322"/>
      <c r="H399" s="323"/>
      <c r="I399" s="322"/>
      <c r="J399" s="322"/>
      <c r="K399" s="322"/>
      <c r="L399" s="240"/>
      <c r="N399" s="285"/>
      <c r="O399" s="287"/>
      <c r="P399" s="285"/>
      <c r="Q399" s="285"/>
    </row>
    <row r="400" spans="2:17" s="286" customFormat="1" x14ac:dyDescent="0.3">
      <c r="B400" s="240"/>
      <c r="C400" s="240"/>
      <c r="D400" s="288"/>
      <c r="E400" s="288"/>
      <c r="F400" s="288"/>
      <c r="G400" s="322"/>
      <c r="H400" s="323"/>
      <c r="I400" s="322"/>
      <c r="J400" s="322"/>
      <c r="K400" s="322"/>
      <c r="L400" s="240"/>
      <c r="N400" s="285"/>
      <c r="O400" s="287"/>
      <c r="P400" s="285"/>
      <c r="Q400" s="285"/>
    </row>
    <row r="401" spans="2:17" s="286" customFormat="1" x14ac:dyDescent="0.3">
      <c r="B401" s="240"/>
      <c r="C401" s="240"/>
      <c r="D401" s="288"/>
      <c r="E401" s="288"/>
      <c r="F401" s="288"/>
      <c r="G401" s="322"/>
      <c r="H401" s="323"/>
      <c r="I401" s="322"/>
      <c r="J401" s="322"/>
      <c r="K401" s="322"/>
      <c r="L401" s="240"/>
      <c r="N401" s="285"/>
      <c r="O401" s="287"/>
      <c r="P401" s="285"/>
      <c r="Q401" s="285"/>
    </row>
    <row r="402" spans="2:17" s="286" customFormat="1" x14ac:dyDescent="0.3">
      <c r="B402" s="240"/>
      <c r="C402" s="240"/>
      <c r="D402" s="288"/>
      <c r="E402" s="288"/>
      <c r="F402" s="288"/>
      <c r="G402" s="322"/>
      <c r="H402" s="323"/>
      <c r="I402" s="322"/>
      <c r="J402" s="322"/>
      <c r="K402" s="322"/>
      <c r="L402" s="240"/>
      <c r="N402" s="285"/>
      <c r="O402" s="287"/>
      <c r="P402" s="285"/>
      <c r="Q402" s="285"/>
    </row>
    <row r="403" spans="2:17" s="286" customFormat="1" x14ac:dyDescent="0.3">
      <c r="B403" s="240"/>
      <c r="C403" s="240"/>
      <c r="D403" s="288"/>
      <c r="E403" s="288"/>
      <c r="F403" s="288"/>
      <c r="G403" s="240"/>
      <c r="H403" s="240"/>
      <c r="I403" s="240"/>
      <c r="J403" s="240"/>
      <c r="K403" s="240"/>
      <c r="L403" s="240"/>
      <c r="N403" s="285"/>
      <c r="O403" s="287"/>
      <c r="P403" s="285"/>
      <c r="Q403" s="285"/>
    </row>
    <row r="404" spans="2:17" s="286" customFormat="1" x14ac:dyDescent="0.3">
      <c r="B404" s="240"/>
      <c r="C404" s="240"/>
      <c r="D404" s="288"/>
      <c r="E404" s="288"/>
      <c r="F404" s="288"/>
      <c r="G404" s="240"/>
      <c r="H404" s="240"/>
      <c r="I404" s="240"/>
      <c r="J404" s="240"/>
      <c r="K404" s="240"/>
      <c r="L404" s="240"/>
      <c r="N404" s="285"/>
      <c r="O404" s="287"/>
      <c r="P404" s="285"/>
      <c r="Q404" s="285"/>
    </row>
    <row r="405" spans="2:17" s="286" customFormat="1" x14ac:dyDescent="0.3">
      <c r="B405" s="240"/>
      <c r="C405" s="240"/>
      <c r="D405" s="288"/>
      <c r="E405" s="288"/>
      <c r="F405" s="288"/>
      <c r="G405" s="322"/>
      <c r="H405" s="323"/>
      <c r="I405" s="322"/>
      <c r="J405" s="322"/>
      <c r="K405" s="322"/>
      <c r="L405" s="240"/>
      <c r="N405" s="285"/>
      <c r="O405" s="287"/>
      <c r="P405" s="285"/>
      <c r="Q405" s="285"/>
    </row>
    <row r="406" spans="2:17" s="286" customFormat="1" x14ac:dyDescent="0.3">
      <c r="B406" s="240"/>
      <c r="C406" s="240"/>
      <c r="D406" s="288"/>
      <c r="E406" s="288"/>
      <c r="F406" s="288"/>
      <c r="G406" s="322"/>
      <c r="H406" s="323"/>
      <c r="I406" s="322"/>
      <c r="J406" s="322"/>
      <c r="K406" s="322"/>
      <c r="L406" s="240"/>
      <c r="N406" s="285"/>
      <c r="O406" s="287"/>
      <c r="P406" s="285"/>
      <c r="Q406" s="285"/>
    </row>
    <row r="407" spans="2:17" s="286" customFormat="1" x14ac:dyDescent="0.3">
      <c r="B407" s="240"/>
      <c r="C407" s="240"/>
      <c r="D407" s="288"/>
      <c r="E407" s="288"/>
      <c r="F407" s="288"/>
      <c r="G407" s="322"/>
      <c r="H407" s="323"/>
      <c r="I407" s="322"/>
      <c r="J407" s="322"/>
      <c r="K407" s="322"/>
      <c r="L407" s="240"/>
      <c r="N407" s="285"/>
      <c r="O407" s="287"/>
      <c r="P407" s="285"/>
      <c r="Q407" s="285"/>
    </row>
    <row r="408" spans="2:17" s="286" customFormat="1" x14ac:dyDescent="0.3">
      <c r="B408" s="240"/>
      <c r="C408" s="240"/>
      <c r="D408" s="288"/>
      <c r="E408" s="288"/>
      <c r="F408" s="288"/>
      <c r="G408" s="322"/>
      <c r="H408" s="323"/>
      <c r="I408" s="322"/>
      <c r="J408" s="322"/>
      <c r="K408" s="322"/>
      <c r="L408" s="240"/>
      <c r="N408" s="285"/>
      <c r="O408" s="287"/>
      <c r="P408" s="285"/>
      <c r="Q408" s="285"/>
    </row>
    <row r="409" spans="2:17" s="286" customFormat="1" x14ac:dyDescent="0.3">
      <c r="B409" s="240"/>
      <c r="C409" s="240"/>
      <c r="D409" s="288"/>
      <c r="E409" s="288"/>
      <c r="F409" s="288"/>
      <c r="G409" s="322"/>
      <c r="H409" s="323"/>
      <c r="I409" s="322"/>
      <c r="J409" s="322"/>
      <c r="K409" s="322"/>
      <c r="L409" s="240"/>
      <c r="N409" s="285"/>
      <c r="O409" s="287"/>
      <c r="P409" s="285"/>
      <c r="Q409" s="285"/>
    </row>
    <row r="410" spans="2:17" s="286" customFormat="1" x14ac:dyDescent="0.3">
      <c r="B410" s="240"/>
      <c r="C410" s="240"/>
      <c r="D410" s="288"/>
      <c r="E410" s="288"/>
      <c r="F410" s="288"/>
      <c r="G410" s="322"/>
      <c r="H410" s="323"/>
      <c r="I410" s="322"/>
      <c r="J410" s="322"/>
      <c r="K410" s="322"/>
      <c r="L410" s="240"/>
      <c r="N410" s="285"/>
      <c r="O410" s="287"/>
      <c r="P410" s="285"/>
      <c r="Q410" s="285"/>
    </row>
    <row r="411" spans="2:17" s="286" customFormat="1" x14ac:dyDescent="0.3">
      <c r="B411" s="240"/>
      <c r="C411" s="240"/>
      <c r="D411" s="288"/>
      <c r="E411" s="288"/>
      <c r="F411" s="288"/>
      <c r="G411" s="322"/>
      <c r="H411" s="323"/>
      <c r="I411" s="322"/>
      <c r="J411" s="322"/>
      <c r="K411" s="322"/>
      <c r="L411" s="240"/>
      <c r="N411" s="285"/>
      <c r="O411" s="287"/>
      <c r="P411" s="285"/>
      <c r="Q411" s="285"/>
    </row>
    <row r="412" spans="2:17" s="286" customFormat="1" x14ac:dyDescent="0.3">
      <c r="B412" s="240"/>
      <c r="C412" s="240"/>
      <c r="D412" s="288"/>
      <c r="E412" s="288"/>
      <c r="F412" s="288"/>
      <c r="G412" s="322"/>
      <c r="H412" s="323"/>
      <c r="I412" s="322"/>
      <c r="J412" s="322"/>
      <c r="K412" s="322"/>
      <c r="L412" s="240"/>
      <c r="N412" s="285"/>
      <c r="O412" s="287"/>
      <c r="P412" s="285"/>
      <c r="Q412" s="285"/>
    </row>
    <row r="413" spans="2:17" s="286" customFormat="1" x14ac:dyDescent="0.3">
      <c r="B413" s="240"/>
      <c r="C413" s="240"/>
      <c r="D413" s="288"/>
      <c r="E413" s="288"/>
      <c r="F413" s="288"/>
      <c r="G413" s="322"/>
      <c r="H413" s="323"/>
      <c r="I413" s="322"/>
      <c r="J413" s="322"/>
      <c r="K413" s="322"/>
      <c r="L413" s="240"/>
      <c r="N413" s="285"/>
      <c r="O413" s="287"/>
      <c r="P413" s="285"/>
      <c r="Q413" s="285"/>
    </row>
    <row r="414" spans="2:17" s="286" customFormat="1" x14ac:dyDescent="0.3">
      <c r="B414" s="240"/>
      <c r="C414" s="240"/>
      <c r="D414" s="288"/>
      <c r="E414" s="288"/>
      <c r="F414" s="288"/>
      <c r="G414" s="322"/>
      <c r="H414" s="323"/>
      <c r="I414" s="322"/>
      <c r="J414" s="322"/>
      <c r="K414" s="322"/>
      <c r="L414" s="240"/>
      <c r="N414" s="285"/>
      <c r="O414" s="287"/>
      <c r="P414" s="285"/>
      <c r="Q414" s="285"/>
    </row>
    <row r="415" spans="2:17" s="286" customFormat="1" x14ac:dyDescent="0.3">
      <c r="B415" s="240"/>
      <c r="C415" s="240"/>
      <c r="D415" s="288"/>
      <c r="E415" s="288"/>
      <c r="F415" s="288"/>
      <c r="G415" s="322"/>
      <c r="H415" s="323"/>
      <c r="I415" s="322"/>
      <c r="J415" s="322"/>
      <c r="K415" s="322"/>
      <c r="L415" s="240"/>
      <c r="N415" s="285"/>
      <c r="O415" s="287"/>
      <c r="P415" s="285"/>
      <c r="Q415" s="285"/>
    </row>
    <row r="416" spans="2:17" s="286" customFormat="1" x14ac:dyDescent="0.3">
      <c r="B416" s="240"/>
      <c r="C416" s="240"/>
      <c r="D416" s="288"/>
      <c r="E416" s="288"/>
      <c r="F416" s="288"/>
      <c r="G416" s="322"/>
      <c r="H416" s="323"/>
      <c r="I416" s="322"/>
      <c r="J416" s="322"/>
      <c r="K416" s="322"/>
      <c r="L416" s="240"/>
      <c r="N416" s="285"/>
      <c r="O416" s="287"/>
      <c r="P416" s="285"/>
      <c r="Q416" s="285"/>
    </row>
    <row r="417" spans="2:17" s="286" customFormat="1" x14ac:dyDescent="0.3">
      <c r="B417" s="240"/>
      <c r="C417" s="240"/>
      <c r="D417" s="288"/>
      <c r="E417" s="288"/>
      <c r="F417" s="288"/>
      <c r="G417" s="240"/>
      <c r="H417" s="240"/>
      <c r="I417" s="240"/>
      <c r="J417" s="240"/>
      <c r="K417" s="240"/>
      <c r="L417" s="240"/>
      <c r="N417" s="285"/>
      <c r="O417" s="287"/>
      <c r="P417" s="285"/>
      <c r="Q417" s="285"/>
    </row>
    <row r="418" spans="2:17" s="286" customFormat="1" x14ac:dyDescent="0.3">
      <c r="B418" s="240"/>
      <c r="C418" s="240"/>
      <c r="D418" s="288"/>
      <c r="E418" s="288"/>
      <c r="F418" s="288"/>
      <c r="G418" s="240"/>
      <c r="H418" s="240"/>
      <c r="I418" s="240"/>
      <c r="J418" s="240"/>
      <c r="K418" s="240"/>
      <c r="L418" s="240"/>
      <c r="N418" s="285"/>
      <c r="O418" s="287"/>
      <c r="P418" s="285"/>
      <c r="Q418" s="285"/>
    </row>
    <row r="419" spans="2:17" s="286" customFormat="1" x14ac:dyDescent="0.3">
      <c r="B419" s="240"/>
      <c r="C419" s="240"/>
      <c r="D419" s="288"/>
      <c r="E419" s="288"/>
      <c r="F419" s="288"/>
      <c r="G419" s="240"/>
      <c r="H419" s="240"/>
      <c r="I419" s="240"/>
      <c r="J419" s="240"/>
      <c r="K419" s="240"/>
      <c r="L419" s="240"/>
      <c r="N419" s="285"/>
      <c r="O419" s="287"/>
      <c r="P419" s="285"/>
      <c r="Q419" s="285"/>
    </row>
    <row r="420" spans="2:17" s="286" customFormat="1" x14ac:dyDescent="0.3">
      <c r="B420" s="240"/>
      <c r="C420" s="240"/>
      <c r="D420" s="288"/>
      <c r="E420" s="288"/>
      <c r="F420" s="288"/>
      <c r="G420" s="240"/>
      <c r="H420" s="240"/>
      <c r="I420" s="240"/>
      <c r="J420" s="240"/>
      <c r="K420" s="240"/>
      <c r="L420" s="240"/>
      <c r="N420" s="285"/>
      <c r="O420" s="287"/>
      <c r="P420" s="285"/>
      <c r="Q420" s="285"/>
    </row>
    <row r="421" spans="2:17" s="286" customFormat="1" x14ac:dyDescent="0.3">
      <c r="B421" s="240"/>
      <c r="C421" s="240"/>
      <c r="D421" s="288"/>
      <c r="E421" s="288"/>
      <c r="F421" s="288"/>
      <c r="G421" s="240"/>
      <c r="H421" s="240"/>
      <c r="I421" s="240"/>
      <c r="J421" s="240"/>
      <c r="K421" s="240"/>
      <c r="L421" s="240"/>
      <c r="N421" s="285"/>
      <c r="O421" s="287"/>
      <c r="P421" s="285"/>
      <c r="Q421" s="285"/>
    </row>
    <row r="422" spans="2:17" s="286" customFormat="1" x14ac:dyDescent="0.3">
      <c r="B422" s="240"/>
      <c r="C422" s="240"/>
      <c r="D422" s="288"/>
      <c r="E422" s="288"/>
      <c r="F422" s="288"/>
      <c r="G422" s="240"/>
      <c r="H422" s="240"/>
      <c r="I422" s="240"/>
      <c r="J422" s="240"/>
      <c r="K422" s="240"/>
      <c r="L422" s="240"/>
      <c r="N422" s="285"/>
      <c r="O422" s="287"/>
      <c r="P422" s="285"/>
      <c r="Q422" s="285"/>
    </row>
    <row r="423" spans="2:17" s="286" customFormat="1" x14ac:dyDescent="0.3">
      <c r="B423" s="240"/>
      <c r="C423" s="240"/>
      <c r="D423" s="288"/>
      <c r="E423" s="288"/>
      <c r="F423" s="288"/>
      <c r="G423" s="240"/>
      <c r="H423" s="240"/>
      <c r="I423" s="240"/>
      <c r="J423" s="240"/>
      <c r="K423" s="240"/>
      <c r="L423" s="240"/>
      <c r="N423" s="285"/>
      <c r="O423" s="287"/>
      <c r="P423" s="285"/>
      <c r="Q423" s="285"/>
    </row>
    <row r="424" spans="2:17" s="286" customFormat="1" x14ac:dyDescent="0.3">
      <c r="B424" s="240"/>
      <c r="C424" s="240"/>
      <c r="D424" s="288"/>
      <c r="E424" s="288"/>
      <c r="F424" s="288"/>
      <c r="G424" s="240"/>
      <c r="H424" s="240"/>
      <c r="I424" s="240"/>
      <c r="J424" s="240"/>
      <c r="K424" s="240"/>
      <c r="L424" s="240"/>
      <c r="N424" s="285"/>
      <c r="O424" s="287"/>
      <c r="P424" s="285"/>
      <c r="Q424" s="285"/>
    </row>
    <row r="425" spans="2:17" s="286" customFormat="1" x14ac:dyDescent="0.3">
      <c r="B425" s="240"/>
      <c r="C425" s="240"/>
      <c r="D425" s="288"/>
      <c r="E425" s="288"/>
      <c r="F425" s="288"/>
      <c r="G425" s="240"/>
      <c r="H425" s="240"/>
      <c r="I425" s="240"/>
      <c r="J425" s="240"/>
      <c r="K425" s="240"/>
      <c r="L425" s="240"/>
      <c r="N425" s="285"/>
      <c r="O425" s="287"/>
      <c r="P425" s="285"/>
      <c r="Q425" s="285"/>
    </row>
    <row r="426" spans="2:17" s="286" customFormat="1" x14ac:dyDescent="0.3">
      <c r="B426" s="240"/>
      <c r="C426" s="240"/>
      <c r="D426" s="288"/>
      <c r="E426" s="288"/>
      <c r="F426" s="288"/>
      <c r="G426" s="240"/>
      <c r="H426" s="240"/>
      <c r="I426" s="240"/>
      <c r="J426" s="240"/>
      <c r="K426" s="240"/>
      <c r="L426" s="240"/>
      <c r="N426" s="285"/>
      <c r="O426" s="287"/>
      <c r="P426" s="285"/>
      <c r="Q426" s="285"/>
    </row>
    <row r="427" spans="2:17" s="286" customFormat="1" x14ac:dyDescent="0.3">
      <c r="B427" s="240"/>
      <c r="C427" s="240"/>
      <c r="D427" s="288"/>
      <c r="E427" s="288"/>
      <c r="F427" s="288"/>
      <c r="G427" s="240"/>
      <c r="H427" s="240"/>
      <c r="I427" s="240"/>
      <c r="J427" s="240"/>
      <c r="K427" s="240"/>
      <c r="L427" s="240"/>
      <c r="N427" s="285"/>
      <c r="O427" s="287"/>
      <c r="P427" s="285"/>
      <c r="Q427" s="285"/>
    </row>
    <row r="428" spans="2:17" s="286" customFormat="1" x14ac:dyDescent="0.3">
      <c r="B428" s="240"/>
      <c r="C428" s="240"/>
      <c r="D428" s="288"/>
      <c r="E428" s="288"/>
      <c r="F428" s="288"/>
      <c r="G428" s="240"/>
      <c r="H428" s="240"/>
      <c r="I428" s="240"/>
      <c r="J428" s="240"/>
      <c r="K428" s="240"/>
      <c r="L428" s="240"/>
      <c r="N428" s="285"/>
      <c r="O428" s="287"/>
      <c r="P428" s="285"/>
      <c r="Q428" s="285"/>
    </row>
    <row r="429" spans="2:17" s="286" customFormat="1" x14ac:dyDescent="0.3">
      <c r="B429" s="240"/>
      <c r="C429" s="240"/>
      <c r="D429" s="288"/>
      <c r="E429" s="288"/>
      <c r="F429" s="288"/>
      <c r="G429" s="240"/>
      <c r="H429" s="240"/>
      <c r="I429" s="240"/>
      <c r="J429" s="240"/>
      <c r="K429" s="240"/>
      <c r="L429" s="240"/>
      <c r="N429" s="285"/>
      <c r="O429" s="287"/>
      <c r="P429" s="285"/>
      <c r="Q429" s="285"/>
    </row>
    <row r="430" spans="2:17" s="286" customFormat="1" x14ac:dyDescent="0.3">
      <c r="B430" s="240"/>
      <c r="C430" s="240"/>
      <c r="D430" s="288"/>
      <c r="E430" s="288"/>
      <c r="F430" s="288"/>
      <c r="G430" s="240"/>
      <c r="H430" s="240"/>
      <c r="I430" s="240"/>
      <c r="J430" s="240"/>
      <c r="K430" s="240"/>
      <c r="L430" s="240"/>
      <c r="N430" s="285"/>
      <c r="O430" s="287"/>
      <c r="P430" s="285"/>
      <c r="Q430" s="285"/>
    </row>
    <row r="431" spans="2:17" s="286" customFormat="1" x14ac:dyDescent="0.3">
      <c r="B431" s="240"/>
      <c r="C431" s="240"/>
      <c r="D431" s="288"/>
      <c r="E431" s="288"/>
      <c r="F431" s="288"/>
      <c r="G431" s="240"/>
      <c r="H431" s="240"/>
      <c r="I431" s="240"/>
      <c r="J431" s="240"/>
      <c r="K431" s="240"/>
      <c r="L431" s="240"/>
      <c r="N431" s="285"/>
      <c r="O431" s="287"/>
      <c r="P431" s="285"/>
      <c r="Q431" s="285"/>
    </row>
    <row r="432" spans="2:17" s="286" customFormat="1" x14ac:dyDescent="0.3">
      <c r="B432" s="240"/>
      <c r="C432" s="240"/>
      <c r="D432" s="288"/>
      <c r="E432" s="288"/>
      <c r="F432" s="288"/>
      <c r="G432" s="240"/>
      <c r="H432" s="240"/>
      <c r="I432" s="240"/>
      <c r="J432" s="240"/>
      <c r="K432" s="240"/>
      <c r="L432" s="240"/>
      <c r="N432" s="285"/>
      <c r="O432" s="287"/>
      <c r="P432" s="285"/>
      <c r="Q432" s="285"/>
    </row>
    <row r="433" spans="2:17" s="286" customFormat="1" x14ac:dyDescent="0.3">
      <c r="B433" s="240"/>
      <c r="C433" s="240"/>
      <c r="D433" s="288"/>
      <c r="E433" s="288"/>
      <c r="F433" s="288"/>
      <c r="G433" s="240"/>
      <c r="H433" s="240"/>
      <c r="I433" s="240"/>
      <c r="J433" s="240"/>
      <c r="K433" s="240"/>
      <c r="L433" s="240"/>
      <c r="N433" s="285"/>
      <c r="O433" s="287"/>
      <c r="P433" s="285"/>
      <c r="Q433" s="285"/>
    </row>
    <row r="434" spans="2:17" s="286" customFormat="1" x14ac:dyDescent="0.3">
      <c r="B434" s="240"/>
      <c r="C434" s="240"/>
      <c r="D434" s="288"/>
      <c r="E434" s="288"/>
      <c r="F434" s="288"/>
      <c r="G434" s="240"/>
      <c r="H434" s="240"/>
      <c r="I434" s="240"/>
      <c r="J434" s="240"/>
      <c r="K434" s="240"/>
      <c r="L434" s="240"/>
      <c r="N434" s="285"/>
      <c r="O434" s="287"/>
      <c r="P434" s="285"/>
      <c r="Q434" s="285"/>
    </row>
    <row r="435" spans="2:17" s="286" customFormat="1" x14ac:dyDescent="0.3">
      <c r="B435" s="240"/>
      <c r="C435" s="240"/>
      <c r="D435" s="288"/>
      <c r="E435" s="288"/>
      <c r="F435" s="288"/>
      <c r="G435" s="240"/>
      <c r="H435" s="240"/>
      <c r="I435" s="240"/>
      <c r="J435" s="240"/>
      <c r="K435" s="240"/>
      <c r="L435" s="240"/>
      <c r="N435" s="285"/>
      <c r="O435" s="287"/>
      <c r="P435" s="285"/>
      <c r="Q435" s="285"/>
    </row>
    <row r="436" spans="2:17" s="286" customFormat="1" x14ac:dyDescent="0.3">
      <c r="B436" s="240"/>
      <c r="C436" s="240"/>
      <c r="D436" s="288"/>
      <c r="E436" s="288"/>
      <c r="F436" s="288"/>
      <c r="G436" s="240"/>
      <c r="H436" s="240"/>
      <c r="I436" s="240"/>
      <c r="J436" s="240"/>
      <c r="K436" s="240"/>
      <c r="L436" s="240"/>
      <c r="N436" s="285"/>
      <c r="O436" s="287"/>
      <c r="P436" s="285"/>
      <c r="Q436" s="285"/>
    </row>
    <row r="437" spans="2:17" s="286" customFormat="1" x14ac:dyDescent="0.3">
      <c r="B437" s="240"/>
      <c r="C437" s="240"/>
      <c r="D437" s="288"/>
      <c r="E437" s="288"/>
      <c r="F437" s="288"/>
      <c r="G437" s="240"/>
      <c r="H437" s="240"/>
      <c r="I437" s="240"/>
      <c r="J437" s="240"/>
      <c r="K437" s="240"/>
      <c r="L437" s="240"/>
      <c r="N437" s="285"/>
      <c r="O437" s="287"/>
      <c r="P437" s="285"/>
      <c r="Q437" s="285"/>
    </row>
    <row r="438" spans="2:17" s="286" customFormat="1" x14ac:dyDescent="0.3">
      <c r="B438" s="240"/>
      <c r="C438" s="240"/>
      <c r="D438" s="288"/>
      <c r="E438" s="288"/>
      <c r="F438" s="288"/>
      <c r="G438" s="240"/>
      <c r="H438" s="240"/>
      <c r="I438" s="240"/>
      <c r="J438" s="240"/>
      <c r="K438" s="240"/>
      <c r="L438" s="240"/>
      <c r="N438" s="285"/>
      <c r="O438" s="287"/>
      <c r="P438" s="285"/>
      <c r="Q438" s="285"/>
    </row>
    <row r="439" spans="2:17" s="286" customFormat="1" x14ac:dyDescent="0.3">
      <c r="B439" s="240"/>
      <c r="C439" s="240"/>
      <c r="D439" s="288"/>
      <c r="E439" s="288"/>
      <c r="F439" s="288"/>
      <c r="G439" s="240"/>
      <c r="H439" s="240"/>
      <c r="I439" s="240"/>
      <c r="J439" s="240"/>
      <c r="K439" s="240"/>
      <c r="L439" s="240"/>
      <c r="N439" s="285"/>
      <c r="O439" s="287"/>
      <c r="P439" s="285"/>
      <c r="Q439" s="285"/>
    </row>
    <row r="440" spans="2:17" s="286" customFormat="1" x14ac:dyDescent="0.3">
      <c r="B440" s="240"/>
      <c r="C440" s="240"/>
      <c r="D440" s="288"/>
      <c r="E440" s="288"/>
      <c r="F440" s="288"/>
      <c r="G440" s="240"/>
      <c r="H440" s="240"/>
      <c r="I440" s="240"/>
      <c r="J440" s="240"/>
      <c r="K440" s="240"/>
      <c r="L440" s="240"/>
      <c r="N440" s="285"/>
      <c r="O440" s="287"/>
      <c r="P440" s="285"/>
      <c r="Q440" s="285"/>
    </row>
    <row r="441" spans="2:17" s="286" customFormat="1" x14ac:dyDescent="0.3">
      <c r="B441" s="240"/>
      <c r="C441" s="240"/>
      <c r="D441" s="288"/>
      <c r="E441" s="288"/>
      <c r="F441" s="288"/>
      <c r="G441" s="240"/>
      <c r="H441" s="240"/>
      <c r="I441" s="240"/>
      <c r="J441" s="240"/>
      <c r="K441" s="240"/>
      <c r="L441" s="240"/>
      <c r="N441" s="285"/>
      <c r="O441" s="287"/>
      <c r="P441" s="285"/>
      <c r="Q441" s="285"/>
    </row>
    <row r="442" spans="2:17" s="286" customFormat="1" x14ac:dyDescent="0.3">
      <c r="B442" s="240"/>
      <c r="C442" s="240"/>
      <c r="D442" s="288"/>
      <c r="E442" s="288"/>
      <c r="F442" s="288"/>
      <c r="G442" s="240"/>
      <c r="H442" s="240"/>
      <c r="I442" s="240"/>
      <c r="J442" s="240"/>
      <c r="K442" s="240"/>
      <c r="L442" s="240"/>
      <c r="N442" s="285"/>
      <c r="O442" s="287"/>
      <c r="P442" s="285"/>
      <c r="Q442" s="285"/>
    </row>
    <row r="443" spans="2:17" s="286" customFormat="1" x14ac:dyDescent="0.3">
      <c r="B443" s="240"/>
      <c r="C443" s="240"/>
      <c r="D443" s="288"/>
      <c r="E443" s="288"/>
      <c r="F443" s="288"/>
      <c r="G443" s="240"/>
      <c r="H443" s="240"/>
      <c r="I443" s="240"/>
      <c r="J443" s="240"/>
      <c r="K443" s="240"/>
      <c r="L443" s="240"/>
      <c r="N443" s="285"/>
      <c r="O443" s="287"/>
      <c r="P443" s="285"/>
      <c r="Q443" s="285"/>
    </row>
    <row r="444" spans="2:17" s="286" customFormat="1" x14ac:dyDescent="0.3">
      <c r="B444" s="240"/>
      <c r="C444" s="240"/>
      <c r="D444" s="288"/>
      <c r="E444" s="288"/>
      <c r="F444" s="288"/>
      <c r="G444" s="240"/>
      <c r="H444" s="240"/>
      <c r="I444" s="240"/>
      <c r="J444" s="240"/>
      <c r="K444" s="240"/>
      <c r="L444" s="240"/>
      <c r="N444" s="285"/>
      <c r="O444" s="287"/>
      <c r="P444" s="285"/>
      <c r="Q444" s="285"/>
    </row>
    <row r="445" spans="2:17" s="286" customFormat="1" x14ac:dyDescent="0.3">
      <c r="B445" s="240"/>
      <c r="C445" s="240"/>
      <c r="D445" s="288"/>
      <c r="E445" s="288"/>
      <c r="F445" s="288"/>
      <c r="G445" s="240"/>
      <c r="H445" s="240"/>
      <c r="I445" s="240"/>
      <c r="J445" s="240"/>
      <c r="K445" s="240"/>
      <c r="L445" s="240"/>
      <c r="N445" s="285"/>
      <c r="O445" s="287"/>
      <c r="P445" s="285"/>
      <c r="Q445" s="285"/>
    </row>
    <row r="446" spans="2:17" s="286" customFormat="1" x14ac:dyDescent="0.3">
      <c r="B446" s="240"/>
      <c r="C446" s="240"/>
      <c r="D446" s="288"/>
      <c r="E446" s="288"/>
      <c r="F446" s="288"/>
      <c r="G446" s="240"/>
      <c r="H446" s="240"/>
      <c r="I446" s="240"/>
      <c r="J446" s="240"/>
      <c r="K446" s="240"/>
      <c r="L446" s="240"/>
      <c r="N446" s="285"/>
      <c r="O446" s="287"/>
      <c r="P446" s="285"/>
      <c r="Q446" s="285"/>
    </row>
    <row r="447" spans="2:17" s="286" customFormat="1" x14ac:dyDescent="0.3">
      <c r="B447" s="240"/>
      <c r="C447" s="240"/>
      <c r="D447" s="288"/>
      <c r="E447" s="288"/>
      <c r="F447" s="288"/>
      <c r="G447" s="240"/>
      <c r="H447" s="240"/>
      <c r="I447" s="240"/>
      <c r="J447" s="240"/>
      <c r="K447" s="240"/>
      <c r="L447" s="240"/>
      <c r="N447" s="285"/>
      <c r="O447" s="287"/>
      <c r="P447" s="285"/>
      <c r="Q447" s="285"/>
    </row>
    <row r="448" spans="2:17" s="286" customFormat="1" x14ac:dyDescent="0.3">
      <c r="B448" s="240"/>
      <c r="C448" s="240"/>
      <c r="D448" s="288"/>
      <c r="E448" s="288"/>
      <c r="F448" s="288"/>
      <c r="G448" s="240"/>
      <c r="H448" s="240"/>
      <c r="I448" s="240"/>
      <c r="J448" s="240"/>
      <c r="K448" s="240"/>
      <c r="L448" s="240"/>
      <c r="N448" s="285"/>
      <c r="O448" s="287"/>
      <c r="P448" s="285"/>
      <c r="Q448" s="285"/>
    </row>
    <row r="449" spans="2:17" s="286" customFormat="1" x14ac:dyDescent="0.3">
      <c r="B449" s="240"/>
      <c r="C449" s="240"/>
      <c r="D449" s="288"/>
      <c r="E449" s="288"/>
      <c r="F449" s="288"/>
      <c r="G449" s="240"/>
      <c r="H449" s="240"/>
      <c r="I449" s="240"/>
      <c r="J449" s="240"/>
      <c r="K449" s="240"/>
      <c r="L449" s="240"/>
      <c r="N449" s="285"/>
      <c r="O449" s="287"/>
      <c r="P449" s="285"/>
      <c r="Q449" s="285"/>
    </row>
    <row r="450" spans="2:17" s="286" customFormat="1" x14ac:dyDescent="0.3">
      <c r="B450" s="240"/>
      <c r="C450" s="240"/>
      <c r="D450" s="288"/>
      <c r="E450" s="288"/>
      <c r="F450" s="288"/>
      <c r="G450" s="240"/>
      <c r="H450" s="240"/>
      <c r="I450" s="240"/>
      <c r="J450" s="240"/>
      <c r="K450" s="240"/>
      <c r="L450" s="240"/>
      <c r="N450" s="285"/>
      <c r="O450" s="287"/>
      <c r="P450" s="285"/>
      <c r="Q450" s="285"/>
    </row>
    <row r="451" spans="2:17" s="286" customFormat="1" x14ac:dyDescent="0.3">
      <c r="B451" s="240"/>
      <c r="C451" s="240"/>
      <c r="D451" s="288"/>
      <c r="E451" s="288"/>
      <c r="F451" s="288"/>
      <c r="G451" s="240"/>
      <c r="H451" s="240"/>
      <c r="I451" s="240"/>
      <c r="J451" s="240"/>
      <c r="K451" s="240"/>
      <c r="L451" s="240"/>
      <c r="N451" s="285"/>
      <c r="O451" s="287"/>
      <c r="P451" s="285"/>
      <c r="Q451" s="285"/>
    </row>
    <row r="452" spans="2:17" s="286" customFormat="1" x14ac:dyDescent="0.3">
      <c r="B452" s="240"/>
      <c r="C452" s="240"/>
      <c r="D452" s="288"/>
      <c r="E452" s="288"/>
      <c r="F452" s="288"/>
      <c r="G452" s="240"/>
      <c r="H452" s="240"/>
      <c r="I452" s="240"/>
      <c r="J452" s="240"/>
      <c r="K452" s="240"/>
      <c r="L452" s="240"/>
      <c r="N452" s="285"/>
      <c r="O452" s="287"/>
      <c r="P452" s="285"/>
      <c r="Q452" s="285"/>
    </row>
    <row r="453" spans="2:17" s="286" customFormat="1" x14ac:dyDescent="0.3">
      <c r="B453" s="240"/>
      <c r="C453" s="240"/>
      <c r="D453" s="288"/>
      <c r="E453" s="288"/>
      <c r="F453" s="288"/>
      <c r="G453" s="240"/>
      <c r="H453" s="240"/>
      <c r="I453" s="240"/>
      <c r="J453" s="240"/>
      <c r="K453" s="240"/>
      <c r="L453" s="240"/>
      <c r="N453" s="285"/>
      <c r="O453" s="287"/>
      <c r="P453" s="285"/>
      <c r="Q453" s="285"/>
    </row>
    <row r="454" spans="2:17" s="286" customFormat="1" x14ac:dyDescent="0.3">
      <c r="B454" s="240"/>
      <c r="C454" s="240"/>
      <c r="D454" s="288"/>
      <c r="E454" s="288"/>
      <c r="F454" s="288"/>
      <c r="G454" s="240"/>
      <c r="H454" s="240"/>
      <c r="I454" s="240"/>
      <c r="J454" s="240"/>
      <c r="K454" s="240"/>
      <c r="L454" s="240"/>
      <c r="N454" s="285"/>
      <c r="O454" s="287"/>
      <c r="P454" s="285"/>
      <c r="Q454" s="285"/>
    </row>
    <row r="455" spans="2:17" s="286" customFormat="1" x14ac:dyDescent="0.3">
      <c r="B455" s="240"/>
      <c r="C455" s="240"/>
      <c r="D455" s="288"/>
      <c r="E455" s="288"/>
      <c r="F455" s="288"/>
      <c r="G455" s="240"/>
      <c r="H455" s="240"/>
      <c r="I455" s="240"/>
      <c r="J455" s="240"/>
      <c r="K455" s="240"/>
      <c r="L455" s="240"/>
      <c r="N455" s="285"/>
      <c r="O455" s="287"/>
      <c r="P455" s="285"/>
      <c r="Q455" s="285"/>
    </row>
    <row r="456" spans="2:17" s="286" customFormat="1" x14ac:dyDescent="0.3">
      <c r="B456" s="240"/>
      <c r="C456" s="240"/>
      <c r="D456" s="288"/>
      <c r="E456" s="288"/>
      <c r="F456" s="288"/>
      <c r="G456" s="240"/>
      <c r="H456" s="240"/>
      <c r="I456" s="240"/>
      <c r="J456" s="240"/>
      <c r="K456" s="240"/>
      <c r="L456" s="240"/>
      <c r="N456" s="285"/>
      <c r="O456" s="287"/>
      <c r="P456" s="285"/>
      <c r="Q456" s="285"/>
    </row>
    <row r="457" spans="2:17" s="286" customFormat="1" x14ac:dyDescent="0.3">
      <c r="B457" s="240"/>
      <c r="C457" s="240"/>
      <c r="D457" s="288"/>
      <c r="E457" s="288"/>
      <c r="F457" s="288"/>
      <c r="G457" s="240"/>
      <c r="H457" s="240"/>
      <c r="I457" s="240"/>
      <c r="J457" s="240"/>
      <c r="K457" s="240"/>
      <c r="L457" s="240"/>
      <c r="N457" s="285"/>
      <c r="O457" s="287"/>
      <c r="P457" s="285"/>
      <c r="Q457" s="285"/>
    </row>
    <row r="458" spans="2:17" s="286" customFormat="1" x14ac:dyDescent="0.3">
      <c r="B458" s="240"/>
      <c r="C458" s="240"/>
      <c r="D458" s="288"/>
      <c r="E458" s="288"/>
      <c r="F458" s="288"/>
      <c r="G458" s="240"/>
      <c r="H458" s="240"/>
      <c r="I458" s="240"/>
      <c r="J458" s="240"/>
      <c r="K458" s="240"/>
      <c r="L458" s="240"/>
      <c r="N458" s="285"/>
      <c r="O458" s="287"/>
      <c r="P458" s="285"/>
      <c r="Q458" s="285"/>
    </row>
    <row r="459" spans="2:17" s="286" customFormat="1" x14ac:dyDescent="0.3">
      <c r="B459" s="240"/>
      <c r="C459" s="240"/>
      <c r="D459" s="288"/>
      <c r="E459" s="288"/>
      <c r="F459" s="288"/>
      <c r="G459" s="240"/>
      <c r="H459" s="240"/>
      <c r="I459" s="240"/>
      <c r="J459" s="240"/>
      <c r="K459" s="240"/>
      <c r="L459" s="240"/>
      <c r="N459" s="285"/>
      <c r="O459" s="287"/>
      <c r="P459" s="285"/>
      <c r="Q459" s="285"/>
    </row>
    <row r="460" spans="2:17" s="286" customFormat="1" x14ac:dyDescent="0.3">
      <c r="B460" s="240"/>
      <c r="C460" s="240"/>
      <c r="D460" s="288"/>
      <c r="E460" s="288"/>
      <c r="F460" s="288"/>
      <c r="G460" s="240"/>
      <c r="H460" s="240"/>
      <c r="I460" s="240"/>
      <c r="J460" s="240"/>
      <c r="K460" s="240"/>
      <c r="L460" s="240"/>
      <c r="N460" s="285"/>
      <c r="O460" s="287"/>
      <c r="P460" s="285"/>
      <c r="Q460" s="285"/>
    </row>
    <row r="461" spans="2:17" s="286" customFormat="1" x14ac:dyDescent="0.3">
      <c r="B461" s="240"/>
      <c r="C461" s="240"/>
      <c r="D461" s="288"/>
      <c r="E461" s="288"/>
      <c r="F461" s="288"/>
      <c r="G461" s="240"/>
      <c r="H461" s="240"/>
      <c r="I461" s="240"/>
      <c r="J461" s="240"/>
      <c r="K461" s="240"/>
      <c r="L461" s="240"/>
      <c r="N461" s="285"/>
      <c r="O461" s="287"/>
      <c r="P461" s="285"/>
      <c r="Q461" s="285"/>
    </row>
    <row r="462" spans="2:17" s="286" customFormat="1" x14ac:dyDescent="0.3">
      <c r="B462" s="240"/>
      <c r="C462" s="240"/>
      <c r="D462" s="288"/>
      <c r="E462" s="288"/>
      <c r="F462" s="288"/>
      <c r="G462" s="240"/>
      <c r="H462" s="240"/>
      <c r="I462" s="240"/>
      <c r="J462" s="240"/>
      <c r="K462" s="240"/>
      <c r="L462" s="240"/>
      <c r="N462" s="285"/>
      <c r="O462" s="287"/>
      <c r="P462" s="285"/>
      <c r="Q462" s="285"/>
    </row>
    <row r="463" spans="2:17" s="286" customFormat="1" x14ac:dyDescent="0.3">
      <c r="B463" s="240"/>
      <c r="C463" s="240"/>
      <c r="D463" s="288"/>
      <c r="E463" s="288"/>
      <c r="F463" s="288"/>
      <c r="G463" s="240"/>
      <c r="H463" s="240"/>
      <c r="I463" s="240"/>
      <c r="J463" s="240"/>
      <c r="K463" s="240"/>
      <c r="L463" s="240"/>
      <c r="N463" s="285"/>
      <c r="O463" s="287"/>
      <c r="P463" s="285"/>
      <c r="Q463" s="285"/>
    </row>
    <row r="464" spans="2:17" s="286" customFormat="1" x14ac:dyDescent="0.3">
      <c r="B464" s="240"/>
      <c r="C464" s="240"/>
      <c r="D464" s="288"/>
      <c r="E464" s="288"/>
      <c r="F464" s="288"/>
      <c r="G464" s="240"/>
      <c r="H464" s="240"/>
      <c r="I464" s="240"/>
      <c r="J464" s="240"/>
      <c r="K464" s="240"/>
      <c r="L464" s="240"/>
      <c r="N464" s="285"/>
      <c r="O464" s="287"/>
      <c r="P464" s="285"/>
      <c r="Q464" s="285"/>
    </row>
    <row r="465" spans="2:17" s="286" customFormat="1" x14ac:dyDescent="0.3">
      <c r="B465" s="240"/>
      <c r="C465" s="240"/>
      <c r="D465" s="288"/>
      <c r="E465" s="288"/>
      <c r="F465" s="288"/>
      <c r="G465" s="322"/>
      <c r="H465" s="323"/>
      <c r="I465" s="322"/>
      <c r="J465" s="322"/>
      <c r="K465" s="322"/>
      <c r="L465" s="240"/>
      <c r="N465" s="285"/>
      <c r="O465" s="287"/>
      <c r="P465" s="285"/>
      <c r="Q465" s="285"/>
    </row>
    <row r="466" spans="2:17" s="286" customFormat="1" x14ac:dyDescent="0.3">
      <c r="B466" s="240"/>
      <c r="C466" s="240"/>
      <c r="D466" s="288"/>
      <c r="E466" s="288"/>
      <c r="F466" s="288"/>
      <c r="G466" s="322"/>
      <c r="H466" s="323"/>
      <c r="I466" s="322"/>
      <c r="J466" s="322"/>
      <c r="K466" s="322"/>
      <c r="L466" s="240"/>
      <c r="N466" s="285"/>
      <c r="O466" s="287"/>
      <c r="P466" s="285"/>
      <c r="Q466" s="285"/>
    </row>
    <row r="467" spans="2:17" s="286" customFormat="1" x14ac:dyDescent="0.3">
      <c r="B467" s="240"/>
      <c r="C467" s="240"/>
      <c r="D467" s="288"/>
      <c r="E467" s="288"/>
      <c r="F467" s="288"/>
      <c r="G467" s="322"/>
      <c r="H467" s="323"/>
      <c r="I467" s="322"/>
      <c r="J467" s="322"/>
      <c r="K467" s="322"/>
      <c r="L467" s="240"/>
      <c r="N467" s="285"/>
      <c r="O467" s="287"/>
      <c r="P467" s="285"/>
      <c r="Q467" s="285"/>
    </row>
    <row r="468" spans="2:17" s="286" customFormat="1" x14ac:dyDescent="0.3">
      <c r="B468" s="240"/>
      <c r="C468" s="240"/>
      <c r="D468" s="288"/>
      <c r="E468" s="288"/>
      <c r="F468" s="288"/>
      <c r="G468" s="322"/>
      <c r="H468" s="323"/>
      <c r="I468" s="322"/>
      <c r="J468" s="322"/>
      <c r="K468" s="322"/>
      <c r="L468" s="240"/>
      <c r="N468" s="285"/>
      <c r="O468" s="287"/>
      <c r="P468" s="285"/>
      <c r="Q468" s="285"/>
    </row>
    <row r="469" spans="2:17" s="286" customFormat="1" x14ac:dyDescent="0.3">
      <c r="B469" s="240"/>
      <c r="C469" s="240"/>
      <c r="D469" s="288"/>
      <c r="E469" s="288"/>
      <c r="F469" s="288"/>
      <c r="G469" s="322"/>
      <c r="H469" s="323"/>
      <c r="I469" s="322"/>
      <c r="J469" s="322"/>
      <c r="K469" s="322"/>
      <c r="L469" s="240"/>
      <c r="N469" s="285"/>
      <c r="O469" s="287"/>
      <c r="P469" s="285"/>
      <c r="Q469" s="285"/>
    </row>
    <row r="470" spans="2:17" s="286" customFormat="1" x14ac:dyDescent="0.3">
      <c r="B470" s="240"/>
      <c r="C470" s="240"/>
      <c r="D470" s="288"/>
      <c r="E470" s="288"/>
      <c r="F470" s="288"/>
      <c r="G470" s="322"/>
      <c r="H470" s="323"/>
      <c r="I470" s="322"/>
      <c r="J470" s="322"/>
      <c r="K470" s="322"/>
      <c r="L470" s="240"/>
      <c r="N470" s="285"/>
      <c r="O470" s="287"/>
      <c r="P470" s="285"/>
      <c r="Q470" s="285"/>
    </row>
    <row r="471" spans="2:17" s="286" customFormat="1" x14ac:dyDescent="0.3">
      <c r="B471" s="240"/>
      <c r="C471" s="240"/>
      <c r="D471" s="288"/>
      <c r="E471" s="288"/>
      <c r="F471" s="288"/>
      <c r="G471" s="240"/>
      <c r="H471" s="240"/>
      <c r="I471" s="240"/>
      <c r="J471" s="240"/>
      <c r="K471" s="240"/>
      <c r="L471" s="240"/>
      <c r="N471" s="285"/>
      <c r="O471" s="287"/>
      <c r="P471" s="285"/>
      <c r="Q471" s="285"/>
    </row>
    <row r="472" spans="2:17" s="286" customFormat="1" x14ac:dyDescent="0.3">
      <c r="B472" s="240"/>
      <c r="C472" s="240"/>
      <c r="D472" s="288"/>
      <c r="E472" s="288"/>
      <c r="F472" s="288"/>
      <c r="G472" s="240"/>
      <c r="H472" s="240"/>
      <c r="I472" s="240"/>
      <c r="J472" s="240"/>
      <c r="K472" s="240"/>
      <c r="L472" s="240"/>
      <c r="N472" s="285"/>
      <c r="O472" s="287"/>
      <c r="P472" s="285"/>
      <c r="Q472" s="285"/>
    </row>
    <row r="473" spans="2:17" s="286" customFormat="1" x14ac:dyDescent="0.3">
      <c r="B473" s="240"/>
      <c r="C473" s="240"/>
      <c r="D473" s="288"/>
      <c r="E473" s="288"/>
      <c r="F473" s="288"/>
      <c r="G473" s="322"/>
      <c r="H473" s="323"/>
      <c r="I473" s="322"/>
      <c r="J473" s="322"/>
      <c r="K473" s="322"/>
      <c r="L473" s="240"/>
      <c r="N473" s="285"/>
      <c r="O473" s="287"/>
      <c r="P473" s="285"/>
      <c r="Q473" s="285"/>
    </row>
    <row r="474" spans="2:17" s="286" customFormat="1" x14ac:dyDescent="0.3">
      <c r="B474" s="240"/>
      <c r="C474" s="240"/>
      <c r="D474" s="288"/>
      <c r="E474" s="288"/>
      <c r="F474" s="288"/>
      <c r="G474" s="322"/>
      <c r="H474" s="323"/>
      <c r="I474" s="322"/>
      <c r="J474" s="322"/>
      <c r="K474" s="322"/>
      <c r="L474" s="240"/>
      <c r="N474" s="285"/>
      <c r="O474" s="287"/>
      <c r="P474" s="285"/>
      <c r="Q474" s="285"/>
    </row>
    <row r="475" spans="2:17" s="286" customFormat="1" x14ac:dyDescent="0.3">
      <c r="B475" s="240"/>
      <c r="C475" s="240"/>
      <c r="D475" s="288"/>
      <c r="E475" s="288"/>
      <c r="F475" s="288"/>
      <c r="G475" s="322"/>
      <c r="H475" s="323"/>
      <c r="I475" s="322"/>
      <c r="J475" s="322"/>
      <c r="K475" s="322"/>
      <c r="L475" s="240"/>
      <c r="N475" s="285"/>
      <c r="O475" s="287"/>
      <c r="P475" s="285"/>
      <c r="Q475" s="285"/>
    </row>
    <row r="476" spans="2:17" s="286" customFormat="1" x14ac:dyDescent="0.3">
      <c r="B476" s="240"/>
      <c r="C476" s="240"/>
      <c r="D476" s="288"/>
      <c r="E476" s="288"/>
      <c r="F476" s="288"/>
      <c r="G476" s="322"/>
      <c r="H476" s="323"/>
      <c r="I476" s="322"/>
      <c r="J476" s="322"/>
      <c r="K476" s="322"/>
      <c r="L476" s="240"/>
      <c r="N476" s="285"/>
      <c r="O476" s="287"/>
      <c r="P476" s="285"/>
      <c r="Q476" s="285"/>
    </row>
    <row r="477" spans="2:17" s="286" customFormat="1" x14ac:dyDescent="0.3">
      <c r="B477" s="240"/>
      <c r="C477" s="240"/>
      <c r="D477" s="288"/>
      <c r="E477" s="288"/>
      <c r="F477" s="288"/>
      <c r="G477" s="322"/>
      <c r="H477" s="323"/>
      <c r="I477" s="322"/>
      <c r="J477" s="322"/>
      <c r="K477" s="322"/>
      <c r="L477" s="240"/>
      <c r="N477" s="285"/>
      <c r="O477" s="287"/>
      <c r="P477" s="285"/>
      <c r="Q477" s="285"/>
    </row>
    <row r="478" spans="2:17" s="286" customFormat="1" x14ac:dyDescent="0.3">
      <c r="B478" s="240"/>
      <c r="C478" s="240"/>
      <c r="D478" s="288"/>
      <c r="E478" s="288"/>
      <c r="F478" s="288"/>
      <c r="G478" s="322"/>
      <c r="H478" s="323"/>
      <c r="I478" s="322"/>
      <c r="J478" s="322"/>
      <c r="K478" s="322"/>
      <c r="L478" s="240"/>
      <c r="N478" s="285"/>
      <c r="O478" s="287"/>
      <c r="P478" s="285"/>
      <c r="Q478" s="285"/>
    </row>
    <row r="479" spans="2:17" s="286" customFormat="1" x14ac:dyDescent="0.3">
      <c r="B479" s="240"/>
      <c r="C479" s="240"/>
      <c r="D479" s="288"/>
      <c r="E479" s="288"/>
      <c r="F479" s="288"/>
      <c r="G479" s="240"/>
      <c r="H479" s="240"/>
      <c r="I479" s="240"/>
      <c r="J479" s="240"/>
      <c r="K479" s="240"/>
      <c r="L479" s="240"/>
      <c r="N479" s="285"/>
      <c r="O479" s="287"/>
      <c r="P479" s="285"/>
      <c r="Q479" s="285"/>
    </row>
    <row r="480" spans="2:17" s="286" customFormat="1" x14ac:dyDescent="0.3">
      <c r="B480" s="240"/>
      <c r="C480" s="240"/>
      <c r="D480" s="288"/>
      <c r="E480" s="288"/>
      <c r="F480" s="288"/>
      <c r="G480" s="240"/>
      <c r="H480" s="240"/>
      <c r="I480" s="240"/>
      <c r="J480" s="240"/>
      <c r="K480" s="240"/>
      <c r="L480" s="240"/>
      <c r="N480" s="285"/>
      <c r="O480" s="287"/>
      <c r="P480" s="285"/>
      <c r="Q480" s="285"/>
    </row>
    <row r="481" spans="2:17" s="286" customFormat="1" x14ac:dyDescent="0.3">
      <c r="B481" s="240"/>
      <c r="C481" s="240"/>
      <c r="D481" s="288"/>
      <c r="E481" s="288"/>
      <c r="F481" s="288"/>
      <c r="G481" s="240"/>
      <c r="H481" s="240"/>
      <c r="I481" s="240"/>
      <c r="J481" s="240"/>
      <c r="K481" s="240"/>
      <c r="L481" s="240"/>
      <c r="N481" s="285"/>
      <c r="O481" s="287"/>
      <c r="P481" s="285"/>
      <c r="Q481" s="285"/>
    </row>
    <row r="482" spans="2:17" s="286" customFormat="1" x14ac:dyDescent="0.3">
      <c r="B482" s="240"/>
      <c r="C482" s="240"/>
      <c r="D482" s="288"/>
      <c r="E482" s="288"/>
      <c r="F482" s="288"/>
      <c r="G482" s="240"/>
      <c r="H482" s="240"/>
      <c r="I482" s="240"/>
      <c r="J482" s="240"/>
      <c r="K482" s="240"/>
      <c r="L482" s="240"/>
      <c r="N482" s="285"/>
      <c r="O482" s="287"/>
      <c r="P482" s="285"/>
      <c r="Q482" s="285"/>
    </row>
    <row r="483" spans="2:17" s="286" customFormat="1" x14ac:dyDescent="0.3">
      <c r="B483" s="240"/>
      <c r="C483" s="240"/>
      <c r="D483" s="288"/>
      <c r="E483" s="288"/>
      <c r="F483" s="288"/>
      <c r="G483" s="240"/>
      <c r="H483" s="240"/>
      <c r="I483" s="240"/>
      <c r="J483" s="240"/>
      <c r="K483" s="240"/>
      <c r="L483" s="240"/>
      <c r="N483" s="285"/>
      <c r="O483" s="287"/>
      <c r="P483" s="285"/>
      <c r="Q483" s="285"/>
    </row>
    <row r="484" spans="2:17" s="286" customFormat="1" x14ac:dyDescent="0.3">
      <c r="B484" s="240"/>
      <c r="C484" s="240"/>
      <c r="D484" s="288"/>
      <c r="E484" s="288"/>
      <c r="F484" s="288"/>
      <c r="G484" s="240"/>
      <c r="H484" s="240"/>
      <c r="I484" s="240"/>
      <c r="J484" s="240"/>
      <c r="K484" s="240"/>
      <c r="L484" s="240"/>
      <c r="N484" s="285"/>
      <c r="O484" s="287"/>
      <c r="P484" s="285"/>
      <c r="Q484" s="285"/>
    </row>
    <row r="485" spans="2:17" s="286" customFormat="1" x14ac:dyDescent="0.3">
      <c r="B485" s="240"/>
      <c r="C485" s="240"/>
      <c r="D485" s="288"/>
      <c r="E485" s="288"/>
      <c r="F485" s="288"/>
      <c r="G485" s="240"/>
      <c r="H485" s="240"/>
      <c r="I485" s="240"/>
      <c r="J485" s="240"/>
      <c r="K485" s="240"/>
      <c r="L485" s="240"/>
      <c r="N485" s="285"/>
      <c r="O485" s="287"/>
      <c r="P485" s="285"/>
      <c r="Q485" s="285"/>
    </row>
    <row r="486" spans="2:17" s="286" customFormat="1" x14ac:dyDescent="0.3">
      <c r="B486" s="240"/>
      <c r="C486" s="240"/>
      <c r="D486" s="288"/>
      <c r="E486" s="288"/>
      <c r="F486" s="288"/>
      <c r="G486" s="240"/>
      <c r="H486" s="240"/>
      <c r="I486" s="240"/>
      <c r="J486" s="240"/>
      <c r="K486" s="240"/>
      <c r="L486" s="240"/>
      <c r="N486" s="285"/>
      <c r="O486" s="287"/>
      <c r="P486" s="285"/>
      <c r="Q486" s="285"/>
    </row>
    <row r="487" spans="2:17" s="286" customFormat="1" x14ac:dyDescent="0.3">
      <c r="B487" s="240"/>
      <c r="C487" s="240"/>
      <c r="D487" s="288"/>
      <c r="E487" s="288"/>
      <c r="F487" s="288"/>
      <c r="G487" s="240"/>
      <c r="H487" s="240"/>
      <c r="I487" s="240"/>
      <c r="J487" s="240"/>
      <c r="K487" s="240"/>
      <c r="L487" s="240"/>
      <c r="N487" s="285"/>
      <c r="O487" s="287"/>
      <c r="P487" s="285"/>
      <c r="Q487" s="285"/>
    </row>
    <row r="488" spans="2:17" s="286" customFormat="1" x14ac:dyDescent="0.3">
      <c r="B488" s="240"/>
      <c r="C488" s="240"/>
      <c r="D488" s="288"/>
      <c r="E488" s="288"/>
      <c r="F488" s="288"/>
      <c r="G488" s="240"/>
      <c r="H488" s="240"/>
      <c r="I488" s="240"/>
      <c r="J488" s="240"/>
      <c r="K488" s="240"/>
      <c r="L488" s="240"/>
      <c r="N488" s="285"/>
      <c r="O488" s="287"/>
      <c r="P488" s="285"/>
      <c r="Q488" s="285"/>
    </row>
    <row r="489" spans="2:17" s="286" customFormat="1" x14ac:dyDescent="0.3">
      <c r="B489" s="240"/>
      <c r="C489" s="240"/>
      <c r="D489" s="288"/>
      <c r="E489" s="288"/>
      <c r="F489" s="288"/>
      <c r="G489" s="240"/>
      <c r="H489" s="240"/>
      <c r="I489" s="240"/>
      <c r="J489" s="240"/>
      <c r="K489" s="240"/>
      <c r="L489" s="240"/>
      <c r="N489" s="285"/>
      <c r="O489" s="287"/>
      <c r="P489" s="285"/>
      <c r="Q489" s="285"/>
    </row>
    <row r="490" spans="2:17" s="286" customFormat="1" x14ac:dyDescent="0.3">
      <c r="B490" s="240"/>
      <c r="C490" s="240"/>
      <c r="D490" s="288"/>
      <c r="E490" s="288"/>
      <c r="F490" s="288"/>
      <c r="G490" s="240"/>
      <c r="H490" s="240"/>
      <c r="I490" s="240"/>
      <c r="J490" s="240"/>
      <c r="K490" s="240"/>
      <c r="L490" s="240"/>
      <c r="N490" s="285"/>
      <c r="O490" s="287"/>
      <c r="P490" s="285"/>
      <c r="Q490" s="285"/>
    </row>
    <row r="491" spans="2:17" s="286" customFormat="1" x14ac:dyDescent="0.3">
      <c r="B491" s="240"/>
      <c r="C491" s="240"/>
      <c r="D491" s="288"/>
      <c r="E491" s="288"/>
      <c r="F491" s="288"/>
      <c r="G491" s="240"/>
      <c r="H491" s="240"/>
      <c r="I491" s="240"/>
      <c r="J491" s="240"/>
      <c r="K491" s="240"/>
      <c r="L491" s="240"/>
      <c r="N491" s="285"/>
      <c r="O491" s="287"/>
      <c r="P491" s="285"/>
      <c r="Q491" s="285"/>
    </row>
    <row r="492" spans="2:17" s="286" customFormat="1" x14ac:dyDescent="0.3">
      <c r="B492" s="240"/>
      <c r="C492" s="240"/>
      <c r="D492" s="288"/>
      <c r="E492" s="288"/>
      <c r="F492" s="288"/>
      <c r="G492" s="240"/>
      <c r="H492" s="240"/>
      <c r="I492" s="240"/>
      <c r="J492" s="240"/>
      <c r="K492" s="240"/>
      <c r="L492" s="240"/>
      <c r="N492" s="285"/>
      <c r="O492" s="287"/>
      <c r="P492" s="285"/>
      <c r="Q492" s="285"/>
    </row>
    <row r="493" spans="2:17" s="286" customFormat="1" x14ac:dyDescent="0.3">
      <c r="B493" s="240"/>
      <c r="C493" s="240"/>
      <c r="D493" s="288"/>
      <c r="E493" s="288"/>
      <c r="F493" s="288"/>
      <c r="G493" s="240"/>
      <c r="H493" s="240"/>
      <c r="I493" s="240"/>
      <c r="J493" s="240"/>
      <c r="K493" s="240"/>
      <c r="L493" s="240"/>
      <c r="N493" s="285"/>
      <c r="O493" s="287"/>
      <c r="P493" s="285"/>
      <c r="Q493" s="285"/>
    </row>
    <row r="494" spans="2:17" s="286" customFormat="1" x14ac:dyDescent="0.3">
      <c r="B494" s="240"/>
      <c r="C494" s="240"/>
      <c r="D494" s="288"/>
      <c r="E494" s="288"/>
      <c r="F494" s="288"/>
      <c r="G494" s="240"/>
      <c r="H494" s="240"/>
      <c r="I494" s="240"/>
      <c r="J494" s="240"/>
      <c r="K494" s="240"/>
      <c r="L494" s="240"/>
      <c r="N494" s="285"/>
      <c r="O494" s="287"/>
      <c r="P494" s="285"/>
      <c r="Q494" s="285"/>
    </row>
    <row r="495" spans="2:17" s="286" customFormat="1" x14ac:dyDescent="0.3">
      <c r="B495" s="240"/>
      <c r="C495" s="240"/>
      <c r="D495" s="288"/>
      <c r="E495" s="288"/>
      <c r="F495" s="288"/>
      <c r="G495" s="240"/>
      <c r="H495" s="240"/>
      <c r="I495" s="240"/>
      <c r="J495" s="240"/>
      <c r="K495" s="240"/>
      <c r="L495" s="240"/>
      <c r="N495" s="285"/>
      <c r="O495" s="287"/>
      <c r="P495" s="285"/>
      <c r="Q495" s="285"/>
    </row>
    <row r="496" spans="2:17" s="286" customFormat="1" x14ac:dyDescent="0.3">
      <c r="B496" s="240"/>
      <c r="C496" s="240"/>
      <c r="D496" s="288"/>
      <c r="E496" s="288"/>
      <c r="F496" s="288"/>
      <c r="G496" s="240"/>
      <c r="H496" s="240"/>
      <c r="I496" s="240"/>
      <c r="J496" s="240"/>
      <c r="K496" s="240"/>
      <c r="L496" s="240"/>
      <c r="N496" s="285"/>
      <c r="O496" s="287"/>
      <c r="P496" s="285"/>
      <c r="Q496" s="285"/>
    </row>
    <row r="497" spans="2:17" s="286" customFormat="1" x14ac:dyDescent="0.3">
      <c r="B497" s="240"/>
      <c r="C497" s="240"/>
      <c r="D497" s="288"/>
      <c r="E497" s="288"/>
      <c r="F497" s="288"/>
      <c r="G497" s="240"/>
      <c r="H497" s="240"/>
      <c r="I497" s="240"/>
      <c r="J497" s="240"/>
      <c r="K497" s="240"/>
      <c r="L497" s="240"/>
      <c r="N497" s="285"/>
      <c r="O497" s="287"/>
      <c r="P497" s="285"/>
      <c r="Q497" s="285"/>
    </row>
    <row r="498" spans="2:17" s="286" customFormat="1" x14ac:dyDescent="0.3">
      <c r="B498" s="240"/>
      <c r="C498" s="240"/>
      <c r="D498" s="288"/>
      <c r="E498" s="288"/>
      <c r="F498" s="288"/>
      <c r="G498" s="240"/>
      <c r="H498" s="240"/>
      <c r="I498" s="240"/>
      <c r="J498" s="240"/>
      <c r="K498" s="240"/>
      <c r="L498" s="240"/>
      <c r="N498" s="285"/>
      <c r="O498" s="287"/>
      <c r="P498" s="285"/>
      <c r="Q498" s="285"/>
    </row>
    <row r="499" spans="2:17" s="286" customFormat="1" x14ac:dyDescent="0.3">
      <c r="B499" s="240"/>
      <c r="C499" s="240"/>
      <c r="D499" s="288"/>
      <c r="E499" s="288"/>
      <c r="F499" s="288"/>
      <c r="G499" s="240"/>
      <c r="H499" s="240"/>
      <c r="I499" s="240"/>
      <c r="J499" s="240"/>
      <c r="K499" s="240"/>
      <c r="L499" s="240"/>
      <c r="N499" s="285"/>
      <c r="O499" s="287"/>
      <c r="P499" s="285"/>
      <c r="Q499" s="285"/>
    </row>
    <row r="500" spans="2:17" s="286" customFormat="1" x14ac:dyDescent="0.3">
      <c r="B500" s="240"/>
      <c r="C500" s="240"/>
      <c r="D500" s="288"/>
      <c r="E500" s="288"/>
      <c r="F500" s="288"/>
      <c r="G500" s="240"/>
      <c r="H500" s="240"/>
      <c r="I500" s="240"/>
      <c r="J500" s="240"/>
      <c r="K500" s="240"/>
      <c r="L500" s="240"/>
      <c r="N500" s="285"/>
      <c r="O500" s="287"/>
      <c r="P500" s="285"/>
      <c r="Q500" s="285"/>
    </row>
    <row r="501" spans="2:17" s="286" customFormat="1" x14ac:dyDescent="0.3">
      <c r="B501" s="240"/>
      <c r="C501" s="240"/>
      <c r="D501" s="288"/>
      <c r="E501" s="288"/>
      <c r="F501" s="288"/>
      <c r="G501" s="240"/>
      <c r="H501" s="240"/>
      <c r="I501" s="240"/>
      <c r="J501" s="240"/>
      <c r="K501" s="240"/>
      <c r="L501" s="240"/>
      <c r="N501" s="285"/>
      <c r="O501" s="287"/>
      <c r="P501" s="285"/>
      <c r="Q501" s="285"/>
    </row>
    <row r="502" spans="2:17" s="286" customFormat="1" x14ac:dyDescent="0.3">
      <c r="B502" s="240"/>
      <c r="C502" s="240"/>
      <c r="D502" s="288"/>
      <c r="E502" s="288"/>
      <c r="F502" s="288"/>
      <c r="G502" s="240"/>
      <c r="H502" s="240"/>
      <c r="I502" s="240"/>
      <c r="J502" s="240"/>
      <c r="K502" s="240"/>
      <c r="L502" s="240"/>
      <c r="N502" s="285"/>
      <c r="O502" s="287"/>
      <c r="P502" s="285"/>
      <c r="Q502" s="285"/>
    </row>
    <row r="503" spans="2:17" s="286" customFormat="1" x14ac:dyDescent="0.3">
      <c r="B503" s="240"/>
      <c r="C503" s="240"/>
      <c r="D503" s="288"/>
      <c r="E503" s="288"/>
      <c r="F503" s="288"/>
      <c r="G503" s="240"/>
      <c r="H503" s="240"/>
      <c r="I503" s="240"/>
      <c r="J503" s="240"/>
      <c r="K503" s="240"/>
      <c r="L503" s="240"/>
      <c r="N503" s="285"/>
      <c r="O503" s="287"/>
      <c r="P503" s="285"/>
      <c r="Q503" s="285"/>
    </row>
    <row r="504" spans="2:17" s="286" customFormat="1" x14ac:dyDescent="0.3">
      <c r="B504" s="240"/>
      <c r="C504" s="240"/>
      <c r="D504" s="288"/>
      <c r="E504" s="288"/>
      <c r="F504" s="288"/>
      <c r="G504" s="240"/>
      <c r="H504" s="240"/>
      <c r="I504" s="240"/>
      <c r="J504" s="240"/>
      <c r="K504" s="240"/>
      <c r="L504" s="240"/>
      <c r="N504" s="285"/>
      <c r="O504" s="287"/>
      <c r="P504" s="285"/>
      <c r="Q504" s="285"/>
    </row>
    <row r="505" spans="2:17" s="286" customFormat="1" x14ac:dyDescent="0.3">
      <c r="B505" s="240"/>
      <c r="C505" s="240"/>
      <c r="D505" s="288"/>
      <c r="E505" s="288"/>
      <c r="F505" s="288"/>
      <c r="G505" s="240"/>
      <c r="H505" s="240"/>
      <c r="I505" s="240"/>
      <c r="J505" s="240"/>
      <c r="K505" s="240"/>
      <c r="L505" s="240"/>
      <c r="N505" s="285"/>
      <c r="O505" s="287"/>
      <c r="P505" s="285"/>
      <c r="Q505" s="285"/>
    </row>
    <row r="506" spans="2:17" s="286" customFormat="1" x14ac:dyDescent="0.3">
      <c r="B506" s="240"/>
      <c r="C506" s="240"/>
      <c r="D506" s="288"/>
      <c r="E506" s="288"/>
      <c r="F506" s="288"/>
      <c r="G506" s="240"/>
      <c r="H506" s="240"/>
      <c r="I506" s="240"/>
      <c r="J506" s="240"/>
      <c r="K506" s="240"/>
      <c r="L506" s="240"/>
      <c r="N506" s="285"/>
      <c r="O506" s="287"/>
      <c r="P506" s="285"/>
      <c r="Q506" s="285"/>
    </row>
    <row r="507" spans="2:17" s="286" customFormat="1" x14ac:dyDescent="0.3">
      <c r="B507" s="240"/>
      <c r="C507" s="240"/>
      <c r="D507" s="288"/>
      <c r="E507" s="288"/>
      <c r="F507" s="288"/>
      <c r="G507" s="240"/>
      <c r="H507" s="240"/>
      <c r="I507" s="240"/>
      <c r="J507" s="240"/>
      <c r="K507" s="240"/>
      <c r="L507" s="240"/>
      <c r="N507" s="285"/>
      <c r="O507" s="287"/>
      <c r="P507" s="285"/>
      <c r="Q507" s="285"/>
    </row>
    <row r="508" spans="2:17" s="286" customFormat="1" x14ac:dyDescent="0.3">
      <c r="B508" s="240"/>
      <c r="C508" s="240"/>
      <c r="D508" s="288"/>
      <c r="E508" s="288"/>
      <c r="F508" s="288"/>
      <c r="G508" s="240"/>
      <c r="H508" s="240"/>
      <c r="I508" s="240"/>
      <c r="J508" s="240"/>
      <c r="K508" s="240"/>
      <c r="L508" s="240"/>
      <c r="N508" s="285"/>
      <c r="O508" s="287"/>
      <c r="P508" s="285"/>
      <c r="Q508" s="285"/>
    </row>
    <row r="509" spans="2:17" s="286" customFormat="1" x14ac:dyDescent="0.3">
      <c r="B509" s="240"/>
      <c r="C509" s="240"/>
      <c r="D509" s="288"/>
      <c r="E509" s="288"/>
      <c r="F509" s="288"/>
      <c r="G509" s="240"/>
      <c r="H509" s="240"/>
      <c r="I509" s="240"/>
      <c r="J509" s="240"/>
      <c r="K509" s="240"/>
      <c r="L509" s="240"/>
      <c r="N509" s="285"/>
      <c r="O509" s="287"/>
      <c r="P509" s="285"/>
      <c r="Q509" s="285"/>
    </row>
    <row r="510" spans="2:17" s="286" customFormat="1" x14ac:dyDescent="0.3">
      <c r="B510" s="240"/>
      <c r="C510" s="240"/>
      <c r="D510" s="288"/>
      <c r="E510" s="288"/>
      <c r="F510" s="288"/>
      <c r="G510" s="240"/>
      <c r="H510" s="240"/>
      <c r="I510" s="240"/>
      <c r="J510" s="240"/>
      <c r="K510" s="240"/>
      <c r="L510" s="240"/>
      <c r="N510" s="285"/>
      <c r="O510" s="287"/>
      <c r="P510" s="285"/>
      <c r="Q510" s="285"/>
    </row>
    <row r="511" spans="2:17" s="286" customFormat="1" x14ac:dyDescent="0.3">
      <c r="B511" s="240"/>
      <c r="C511" s="240"/>
      <c r="D511" s="288"/>
      <c r="E511" s="288"/>
      <c r="F511" s="288"/>
      <c r="G511" s="240"/>
      <c r="H511" s="240"/>
      <c r="I511" s="240"/>
      <c r="J511" s="240"/>
      <c r="K511" s="240"/>
      <c r="L511" s="240"/>
      <c r="N511" s="285"/>
      <c r="O511" s="287"/>
      <c r="P511" s="285"/>
      <c r="Q511" s="285"/>
    </row>
    <row r="512" spans="2:17" s="286" customFormat="1" x14ac:dyDescent="0.3">
      <c r="B512" s="240"/>
      <c r="C512" s="240"/>
      <c r="D512" s="288"/>
      <c r="E512" s="288"/>
      <c r="F512" s="321"/>
      <c r="G512" s="7"/>
      <c r="H512" s="7"/>
      <c r="I512" s="7"/>
      <c r="J512" s="7"/>
      <c r="K512" s="7"/>
      <c r="L512" s="7"/>
      <c r="N512" s="285"/>
      <c r="O512" s="287"/>
      <c r="P512" s="285"/>
      <c r="Q512" s="285"/>
    </row>
    <row r="513" spans="2:17" s="286" customFormat="1" x14ac:dyDescent="0.3">
      <c r="B513" s="240"/>
      <c r="C513" s="240"/>
      <c r="D513" s="288"/>
      <c r="E513" s="288"/>
      <c r="F513" s="321"/>
      <c r="G513" s="7"/>
      <c r="H513" s="7"/>
      <c r="I513" s="7"/>
      <c r="J513" s="7"/>
      <c r="K513" s="7"/>
      <c r="L513" s="7"/>
      <c r="N513" s="285"/>
      <c r="O513" s="287"/>
      <c r="P513" s="285"/>
      <c r="Q513" s="285"/>
    </row>
    <row r="514" spans="2:17" s="286" customFormat="1" x14ac:dyDescent="0.3">
      <c r="B514" s="240"/>
      <c r="C514" s="240"/>
      <c r="D514" s="288"/>
      <c r="E514" s="288"/>
      <c r="F514" s="321"/>
      <c r="G514" s="7"/>
      <c r="H514" s="7"/>
      <c r="I514" s="7"/>
      <c r="J514" s="7"/>
      <c r="K514" s="7"/>
      <c r="L514" s="7"/>
      <c r="N514" s="285"/>
      <c r="O514" s="287"/>
      <c r="P514" s="285"/>
      <c r="Q514" s="285"/>
    </row>
    <row r="515" spans="2:17" s="286" customFormat="1" x14ac:dyDescent="0.3">
      <c r="B515" s="240"/>
      <c r="C515" s="240"/>
      <c r="D515" s="288"/>
      <c r="E515" s="288"/>
      <c r="F515" s="321"/>
      <c r="G515" s="7"/>
      <c r="H515" s="7"/>
      <c r="I515" s="7"/>
      <c r="J515" s="7"/>
      <c r="K515" s="7"/>
      <c r="L515" s="7"/>
      <c r="N515" s="285"/>
      <c r="O515" s="287"/>
      <c r="P515" s="285"/>
      <c r="Q515" s="285"/>
    </row>
    <row r="516" spans="2:17" s="286" customFormat="1" x14ac:dyDescent="0.3">
      <c r="B516" s="240"/>
      <c r="C516" s="240"/>
      <c r="D516" s="288"/>
      <c r="E516" s="288"/>
      <c r="F516" s="321"/>
      <c r="G516" s="7"/>
      <c r="H516" s="7"/>
      <c r="I516" s="7"/>
      <c r="J516" s="7"/>
      <c r="K516" s="7"/>
      <c r="L516" s="7"/>
      <c r="N516" s="285"/>
      <c r="O516" s="287"/>
      <c r="P516" s="285"/>
      <c r="Q516" s="285"/>
    </row>
    <row r="517" spans="2:17" s="286" customFormat="1" x14ac:dyDescent="0.3">
      <c r="B517" s="240"/>
      <c r="C517" s="240"/>
      <c r="D517" s="288"/>
      <c r="E517" s="288"/>
      <c r="F517" s="321"/>
      <c r="G517" s="7"/>
      <c r="H517" s="7"/>
      <c r="I517" s="7"/>
      <c r="J517" s="7"/>
      <c r="K517" s="7"/>
      <c r="L517" s="7"/>
      <c r="N517" s="285"/>
      <c r="O517" s="287"/>
      <c r="P517" s="285"/>
      <c r="Q517" s="285"/>
    </row>
    <row r="518" spans="2:17" s="286" customFormat="1" x14ac:dyDescent="0.3">
      <c r="B518" s="240"/>
      <c r="C518" s="240"/>
      <c r="D518" s="288"/>
      <c r="E518" s="288"/>
      <c r="F518" s="321"/>
      <c r="G518" s="7"/>
      <c r="H518" s="7"/>
      <c r="I518" s="7"/>
      <c r="J518" s="7"/>
      <c r="K518" s="7"/>
      <c r="L518" s="7"/>
      <c r="N518" s="285"/>
      <c r="O518" s="287"/>
      <c r="P518" s="285"/>
      <c r="Q518" s="285"/>
    </row>
    <row r="519" spans="2:17" s="286" customFormat="1" x14ac:dyDescent="0.3">
      <c r="B519" s="240"/>
      <c r="C519" s="240"/>
      <c r="D519" s="288"/>
      <c r="E519" s="288"/>
      <c r="F519" s="321"/>
      <c r="G519" s="7"/>
      <c r="H519" s="7"/>
      <c r="I519" s="7"/>
      <c r="J519" s="7"/>
      <c r="K519" s="7"/>
      <c r="L519" s="7"/>
      <c r="N519" s="285"/>
      <c r="O519" s="287"/>
      <c r="P519" s="285"/>
      <c r="Q519" s="285"/>
    </row>
    <row r="520" spans="2:17" s="286" customFormat="1" x14ac:dyDescent="0.3">
      <c r="B520" s="240"/>
      <c r="C520" s="240"/>
      <c r="D520" s="288"/>
      <c r="E520" s="288"/>
      <c r="F520" s="321"/>
      <c r="G520" s="7"/>
      <c r="H520" s="7"/>
      <c r="I520" s="7"/>
      <c r="J520" s="7"/>
      <c r="K520" s="7"/>
      <c r="L520" s="7"/>
      <c r="N520" s="285"/>
      <c r="O520" s="287"/>
      <c r="P520" s="285"/>
      <c r="Q520" s="285"/>
    </row>
    <row r="521" spans="2:17" s="286" customFormat="1" x14ac:dyDescent="0.3">
      <c r="B521" s="240"/>
      <c r="C521" s="240"/>
      <c r="D521" s="288"/>
      <c r="E521" s="288"/>
      <c r="F521" s="321"/>
      <c r="G521" s="7"/>
      <c r="H521" s="7"/>
      <c r="I521" s="7"/>
      <c r="J521" s="7"/>
      <c r="K521" s="7"/>
      <c r="L521" s="7"/>
      <c r="N521" s="285"/>
      <c r="O521" s="287"/>
      <c r="P521" s="285"/>
      <c r="Q521" s="285"/>
    </row>
    <row r="522" spans="2:17" s="286" customFormat="1" x14ac:dyDescent="0.3">
      <c r="B522" s="240"/>
      <c r="C522" s="240"/>
      <c r="D522" s="288"/>
      <c r="E522" s="288"/>
      <c r="F522" s="321"/>
      <c r="G522" s="7"/>
      <c r="H522" s="7"/>
      <c r="I522" s="7"/>
      <c r="J522" s="7"/>
      <c r="K522" s="7"/>
      <c r="L522" s="7"/>
      <c r="N522" s="285"/>
      <c r="O522" s="287"/>
      <c r="P522" s="285"/>
      <c r="Q522" s="285"/>
    </row>
    <row r="523" spans="2:17" s="286" customFormat="1" x14ac:dyDescent="0.3">
      <c r="B523" s="240"/>
      <c r="C523" s="240"/>
      <c r="D523" s="288"/>
      <c r="E523" s="288"/>
      <c r="F523" s="321"/>
      <c r="G523" s="7"/>
      <c r="H523" s="7"/>
      <c r="I523" s="7"/>
      <c r="J523" s="7"/>
      <c r="K523" s="7"/>
      <c r="L523" s="7"/>
      <c r="N523" s="285"/>
      <c r="O523" s="287"/>
      <c r="P523" s="285"/>
      <c r="Q523" s="285"/>
    </row>
    <row r="524" spans="2:17" s="286" customFormat="1" x14ac:dyDescent="0.3">
      <c r="B524" s="240"/>
      <c r="C524" s="240"/>
      <c r="D524" s="288"/>
      <c r="E524" s="288"/>
      <c r="F524" s="321"/>
      <c r="G524" s="7"/>
      <c r="H524" s="7"/>
      <c r="I524" s="7"/>
      <c r="J524" s="7"/>
      <c r="K524" s="7"/>
      <c r="L524" s="7"/>
      <c r="N524" s="285"/>
      <c r="O524" s="287"/>
      <c r="P524" s="285"/>
      <c r="Q524" s="285"/>
    </row>
    <row r="525" spans="2:17" s="286" customFormat="1" x14ac:dyDescent="0.3">
      <c r="B525" s="240"/>
      <c r="C525" s="240"/>
      <c r="D525" s="288"/>
      <c r="E525" s="288"/>
      <c r="F525" s="321"/>
      <c r="G525" s="7"/>
      <c r="H525" s="7"/>
      <c r="I525" s="7"/>
      <c r="J525" s="7"/>
      <c r="K525" s="7"/>
      <c r="L525" s="7"/>
      <c r="N525" s="285"/>
      <c r="O525" s="287"/>
      <c r="P525" s="285"/>
      <c r="Q525" s="285"/>
    </row>
    <row r="526" spans="2:17" s="286" customFormat="1" x14ac:dyDescent="0.3">
      <c r="B526" s="240"/>
      <c r="C526" s="240"/>
      <c r="D526" s="288"/>
      <c r="E526" s="288"/>
      <c r="F526" s="321"/>
      <c r="G526" s="7"/>
      <c r="H526" s="7"/>
      <c r="I526" s="7"/>
      <c r="J526" s="7"/>
      <c r="K526" s="7"/>
      <c r="L526" s="7"/>
      <c r="N526" s="285"/>
      <c r="O526" s="287"/>
      <c r="P526" s="285"/>
      <c r="Q526" s="285"/>
    </row>
    <row r="527" spans="2:17" s="286" customFormat="1" x14ac:dyDescent="0.3">
      <c r="B527" s="240"/>
      <c r="C527" s="240"/>
      <c r="D527" s="288"/>
      <c r="E527" s="288"/>
      <c r="F527" s="321"/>
      <c r="G527" s="7"/>
      <c r="H527" s="7"/>
      <c r="I527" s="7"/>
      <c r="J527" s="7"/>
      <c r="K527" s="7"/>
      <c r="L527" s="7"/>
      <c r="N527" s="285"/>
      <c r="O527" s="287"/>
      <c r="P527" s="285"/>
      <c r="Q527" s="285"/>
    </row>
    <row r="528" spans="2:17" s="286" customFormat="1" x14ac:dyDescent="0.3">
      <c r="B528" s="240"/>
      <c r="C528" s="240"/>
      <c r="D528" s="288"/>
      <c r="E528" s="288"/>
      <c r="F528" s="321"/>
      <c r="G528" s="7"/>
      <c r="H528" s="7"/>
      <c r="I528" s="7"/>
      <c r="J528" s="7"/>
      <c r="K528" s="7"/>
      <c r="L528" s="7"/>
      <c r="N528" s="285"/>
      <c r="O528" s="287"/>
      <c r="P528" s="285"/>
      <c r="Q528" s="285"/>
    </row>
    <row r="529" spans="2:17" s="286" customFormat="1" x14ac:dyDescent="0.3">
      <c r="B529" s="240"/>
      <c r="C529" s="240"/>
      <c r="D529" s="288"/>
      <c r="E529" s="288"/>
      <c r="F529" s="321"/>
      <c r="G529" s="7"/>
      <c r="H529" s="7"/>
      <c r="I529" s="7"/>
      <c r="J529" s="7"/>
      <c r="K529" s="7"/>
      <c r="L529" s="7"/>
      <c r="N529" s="285"/>
      <c r="O529" s="287"/>
      <c r="P529" s="285"/>
      <c r="Q529" s="285"/>
    </row>
    <row r="530" spans="2:17" s="286" customFormat="1" x14ac:dyDescent="0.3">
      <c r="B530" s="240"/>
      <c r="C530" s="240"/>
      <c r="D530" s="288"/>
      <c r="E530" s="288"/>
      <c r="F530" s="321"/>
      <c r="G530" s="7"/>
      <c r="H530" s="7"/>
      <c r="I530" s="7"/>
      <c r="J530" s="7"/>
      <c r="K530" s="7"/>
      <c r="L530" s="7"/>
      <c r="N530" s="285"/>
      <c r="O530" s="287"/>
      <c r="P530" s="285"/>
      <c r="Q530" s="285"/>
    </row>
    <row r="531" spans="2:17" s="286" customFormat="1" x14ac:dyDescent="0.3">
      <c r="B531" s="240"/>
      <c r="C531" s="240"/>
      <c r="D531" s="288"/>
      <c r="E531" s="288"/>
      <c r="F531" s="321"/>
      <c r="G531" s="7"/>
      <c r="H531" s="7"/>
      <c r="I531" s="7"/>
      <c r="J531" s="7"/>
      <c r="K531" s="7"/>
      <c r="L531" s="7"/>
      <c r="N531" s="285"/>
      <c r="O531" s="287"/>
      <c r="P531" s="285"/>
      <c r="Q531" s="285"/>
    </row>
    <row r="532" spans="2:17" s="286" customFormat="1" x14ac:dyDescent="0.3">
      <c r="B532" s="240"/>
      <c r="C532" s="240"/>
      <c r="D532" s="288"/>
      <c r="E532" s="288"/>
      <c r="F532" s="321"/>
      <c r="G532" s="7"/>
      <c r="H532" s="7"/>
      <c r="I532" s="7"/>
      <c r="J532" s="7"/>
      <c r="K532" s="7"/>
      <c r="L532" s="7"/>
      <c r="N532" s="285"/>
      <c r="O532" s="287"/>
      <c r="P532" s="285"/>
      <c r="Q532" s="285"/>
    </row>
    <row r="533" spans="2:17" s="286" customFormat="1" x14ac:dyDescent="0.3">
      <c r="B533" s="240"/>
      <c r="C533" s="240"/>
      <c r="D533" s="288"/>
      <c r="E533" s="288"/>
      <c r="F533" s="321"/>
      <c r="G533" s="7"/>
      <c r="H533" s="7"/>
      <c r="I533" s="7"/>
      <c r="J533" s="7"/>
      <c r="K533" s="7"/>
      <c r="L533" s="7"/>
      <c r="N533" s="285"/>
      <c r="O533" s="287"/>
      <c r="P533" s="285"/>
      <c r="Q533" s="285"/>
    </row>
    <row r="534" spans="2:17" s="286" customFormat="1" x14ac:dyDescent="0.3">
      <c r="B534" s="240"/>
      <c r="C534" s="240"/>
      <c r="D534" s="288"/>
      <c r="E534" s="288"/>
      <c r="F534" s="321"/>
      <c r="G534" s="7"/>
      <c r="H534" s="7"/>
      <c r="I534" s="7"/>
      <c r="J534" s="7"/>
      <c r="K534" s="7"/>
      <c r="L534" s="7"/>
      <c r="N534" s="285"/>
      <c r="O534" s="287"/>
      <c r="P534" s="285"/>
      <c r="Q534" s="285"/>
    </row>
    <row r="535" spans="2:17" s="286" customFormat="1" x14ac:dyDescent="0.3">
      <c r="B535" s="240"/>
      <c r="C535" s="240"/>
      <c r="D535" s="288"/>
      <c r="E535" s="288"/>
      <c r="F535" s="321"/>
      <c r="G535" s="7"/>
      <c r="H535" s="7"/>
      <c r="I535" s="7"/>
      <c r="J535" s="7"/>
      <c r="K535" s="7"/>
      <c r="L535" s="7"/>
      <c r="N535" s="285"/>
      <c r="O535" s="287"/>
      <c r="P535" s="285"/>
      <c r="Q535" s="285"/>
    </row>
    <row r="536" spans="2:17" s="286" customFormat="1" x14ac:dyDescent="0.3">
      <c r="B536" s="240"/>
      <c r="C536" s="240"/>
      <c r="D536" s="288"/>
      <c r="E536" s="288"/>
      <c r="F536" s="321"/>
      <c r="G536" s="7"/>
      <c r="H536" s="7"/>
      <c r="I536" s="7"/>
      <c r="J536" s="7"/>
      <c r="K536" s="7"/>
      <c r="L536" s="7"/>
      <c r="N536" s="285"/>
      <c r="O536" s="287"/>
      <c r="P536" s="285"/>
      <c r="Q536" s="285"/>
    </row>
    <row r="537" spans="2:17" s="286" customFormat="1" x14ac:dyDescent="0.3">
      <c r="B537" s="240"/>
      <c r="C537" s="240"/>
      <c r="D537" s="288"/>
      <c r="E537" s="288"/>
      <c r="F537" s="321"/>
      <c r="G537" s="7"/>
      <c r="H537" s="7"/>
      <c r="I537" s="7"/>
      <c r="J537" s="7"/>
      <c r="K537" s="7"/>
      <c r="L537" s="7"/>
      <c r="N537" s="285"/>
      <c r="O537" s="287"/>
      <c r="P537" s="285"/>
      <c r="Q537" s="285"/>
    </row>
    <row r="538" spans="2:17" s="286" customFormat="1" x14ac:dyDescent="0.3">
      <c r="B538" s="240"/>
      <c r="C538" s="240"/>
      <c r="D538" s="288"/>
      <c r="E538" s="288"/>
      <c r="F538" s="321"/>
      <c r="G538" s="7"/>
      <c r="H538" s="7"/>
      <c r="I538" s="7"/>
      <c r="J538" s="7"/>
      <c r="K538" s="7"/>
      <c r="L538" s="7"/>
      <c r="N538" s="285"/>
      <c r="O538" s="287"/>
      <c r="P538" s="285"/>
      <c r="Q538" s="285"/>
    </row>
    <row r="539" spans="2:17" s="286" customFormat="1" x14ac:dyDescent="0.3">
      <c r="B539" s="240"/>
      <c r="C539" s="240"/>
      <c r="D539" s="288"/>
      <c r="E539" s="288"/>
      <c r="F539" s="321"/>
      <c r="G539" s="7"/>
      <c r="H539" s="7"/>
      <c r="I539" s="7"/>
      <c r="J539" s="7"/>
      <c r="K539" s="7"/>
      <c r="L539" s="7"/>
      <c r="N539" s="285"/>
      <c r="O539" s="287"/>
      <c r="P539" s="285"/>
      <c r="Q539" s="285"/>
    </row>
    <row r="540" spans="2:17" s="286" customFormat="1" x14ac:dyDescent="0.3">
      <c r="B540" s="240"/>
      <c r="C540" s="240"/>
      <c r="D540" s="288"/>
      <c r="E540" s="288"/>
      <c r="F540" s="321"/>
      <c r="G540" s="7"/>
      <c r="H540" s="7"/>
      <c r="I540" s="7"/>
      <c r="J540" s="7"/>
      <c r="K540" s="7"/>
      <c r="L540" s="7"/>
      <c r="N540" s="285"/>
      <c r="O540" s="287"/>
      <c r="P540" s="285"/>
      <c r="Q540" s="285"/>
    </row>
    <row r="541" spans="2:17" s="286" customFormat="1" x14ac:dyDescent="0.3">
      <c r="B541" s="240"/>
      <c r="C541" s="240"/>
      <c r="D541" s="288"/>
      <c r="E541" s="288"/>
      <c r="F541" s="321"/>
      <c r="G541" s="7"/>
      <c r="H541" s="7"/>
      <c r="I541" s="7"/>
      <c r="J541" s="7"/>
      <c r="K541" s="7"/>
      <c r="L541" s="7"/>
      <c r="N541" s="285"/>
      <c r="O541" s="287"/>
      <c r="P541" s="285"/>
      <c r="Q541" s="285"/>
    </row>
    <row r="542" spans="2:17" s="286" customFormat="1" x14ac:dyDescent="0.3">
      <c r="B542" s="240"/>
      <c r="C542" s="240"/>
      <c r="D542" s="288"/>
      <c r="E542" s="288"/>
      <c r="F542" s="321"/>
      <c r="G542" s="7"/>
      <c r="H542" s="7"/>
      <c r="I542" s="7"/>
      <c r="J542" s="7"/>
      <c r="K542" s="7"/>
      <c r="L542" s="7"/>
      <c r="N542" s="285"/>
      <c r="O542" s="287"/>
      <c r="P542" s="285"/>
      <c r="Q542" s="285"/>
    </row>
    <row r="543" spans="2:17" s="286" customFormat="1" x14ac:dyDescent="0.3">
      <c r="B543" s="240"/>
      <c r="C543" s="240"/>
      <c r="D543" s="288"/>
      <c r="E543" s="288"/>
      <c r="F543" s="321"/>
      <c r="G543" s="7"/>
      <c r="H543" s="7"/>
      <c r="I543" s="7"/>
      <c r="J543" s="7"/>
      <c r="K543" s="7"/>
      <c r="L543" s="7"/>
      <c r="N543" s="285"/>
      <c r="O543" s="287"/>
      <c r="P543" s="285"/>
      <c r="Q543" s="285"/>
    </row>
    <row r="544" spans="2:17" s="286" customFormat="1" x14ac:dyDescent="0.3">
      <c r="B544" s="240"/>
      <c r="C544" s="240"/>
      <c r="D544" s="288"/>
      <c r="E544" s="288"/>
      <c r="F544" s="321"/>
      <c r="G544" s="7"/>
      <c r="H544" s="7"/>
      <c r="I544" s="7"/>
      <c r="J544" s="7"/>
      <c r="K544" s="7"/>
      <c r="L544" s="7"/>
      <c r="N544" s="285"/>
      <c r="O544" s="287"/>
      <c r="P544" s="285"/>
      <c r="Q544" s="285"/>
    </row>
    <row r="545" spans="2:17" s="286" customFormat="1" x14ac:dyDescent="0.3">
      <c r="B545" s="240"/>
      <c r="C545" s="240"/>
      <c r="D545" s="288"/>
      <c r="E545" s="288"/>
      <c r="F545" s="321"/>
      <c r="G545" s="7"/>
      <c r="H545" s="7"/>
      <c r="I545" s="7"/>
      <c r="J545" s="7"/>
      <c r="K545" s="7"/>
      <c r="L545" s="7"/>
      <c r="N545" s="285"/>
      <c r="O545" s="287"/>
      <c r="P545" s="285"/>
      <c r="Q545" s="285"/>
    </row>
    <row r="546" spans="2:17" s="286" customFormat="1" x14ac:dyDescent="0.3">
      <c r="B546" s="240"/>
      <c r="C546" s="240"/>
      <c r="D546" s="288"/>
      <c r="E546" s="288"/>
      <c r="F546" s="321"/>
      <c r="G546" s="7"/>
      <c r="H546" s="7"/>
      <c r="I546" s="7"/>
      <c r="J546" s="7"/>
      <c r="K546" s="7"/>
      <c r="L546" s="7"/>
      <c r="N546" s="285"/>
      <c r="O546" s="287"/>
      <c r="P546" s="285"/>
      <c r="Q546" s="285"/>
    </row>
    <row r="547" spans="2:17" s="286" customFormat="1" x14ac:dyDescent="0.3">
      <c r="B547" s="240"/>
      <c r="C547" s="240"/>
      <c r="D547" s="288"/>
      <c r="E547" s="288"/>
      <c r="F547" s="321"/>
      <c r="G547" s="7"/>
      <c r="H547" s="7"/>
      <c r="I547" s="7"/>
      <c r="J547" s="7"/>
      <c r="K547" s="7"/>
      <c r="L547" s="7"/>
      <c r="N547" s="285"/>
      <c r="O547" s="287"/>
      <c r="P547" s="285"/>
      <c r="Q547" s="285"/>
    </row>
    <row r="548" spans="2:17" s="286" customFormat="1" x14ac:dyDescent="0.3">
      <c r="B548" s="240"/>
      <c r="C548" s="240"/>
      <c r="D548" s="288"/>
      <c r="E548" s="288"/>
      <c r="F548" s="321"/>
      <c r="G548" s="7"/>
      <c r="H548" s="7"/>
      <c r="I548" s="7"/>
      <c r="J548" s="7"/>
      <c r="K548" s="7"/>
      <c r="L548" s="7"/>
      <c r="N548" s="285"/>
      <c r="O548" s="287"/>
      <c r="P548" s="285"/>
      <c r="Q548" s="285"/>
    </row>
    <row r="549" spans="2:17" s="286" customFormat="1" x14ac:dyDescent="0.3">
      <c r="B549" s="240"/>
      <c r="C549" s="240"/>
      <c r="D549" s="288"/>
      <c r="E549" s="288"/>
      <c r="F549" s="321"/>
      <c r="G549" s="7"/>
      <c r="H549" s="7"/>
      <c r="I549" s="7"/>
      <c r="J549" s="7"/>
      <c r="K549" s="7"/>
      <c r="L549" s="7"/>
      <c r="N549" s="285"/>
      <c r="O549" s="287"/>
      <c r="P549" s="285"/>
      <c r="Q549" s="285"/>
    </row>
    <row r="550" spans="2:17" s="286" customFormat="1" x14ac:dyDescent="0.3">
      <c r="B550" s="240"/>
      <c r="C550" s="240"/>
      <c r="D550" s="288"/>
      <c r="E550" s="288"/>
      <c r="F550" s="321"/>
      <c r="G550" s="7"/>
      <c r="H550" s="7"/>
      <c r="I550" s="7"/>
      <c r="J550" s="7"/>
      <c r="K550" s="7"/>
      <c r="L550" s="7"/>
      <c r="N550" s="285"/>
      <c r="O550" s="287"/>
      <c r="P550" s="285"/>
      <c r="Q550" s="285"/>
    </row>
    <row r="551" spans="2:17" s="286" customFormat="1" x14ac:dyDescent="0.3">
      <c r="B551" s="240"/>
      <c r="C551" s="240"/>
      <c r="D551" s="288"/>
      <c r="E551" s="288"/>
      <c r="F551" s="321"/>
      <c r="G551" s="7"/>
      <c r="H551" s="7"/>
      <c r="I551" s="7"/>
      <c r="J551" s="7"/>
      <c r="K551" s="7"/>
      <c r="L551" s="7"/>
      <c r="N551" s="285"/>
      <c r="O551" s="287"/>
      <c r="P551" s="285"/>
      <c r="Q551" s="285"/>
    </row>
    <row r="552" spans="2:17" s="286" customFormat="1" x14ac:dyDescent="0.3">
      <c r="B552" s="240"/>
      <c r="C552" s="240"/>
      <c r="D552" s="288"/>
      <c r="E552" s="288"/>
      <c r="F552" s="321"/>
      <c r="G552" s="7"/>
      <c r="H552" s="7"/>
      <c r="I552" s="7"/>
      <c r="J552" s="7"/>
      <c r="K552" s="7"/>
      <c r="L552" s="7"/>
      <c r="N552" s="285"/>
      <c r="O552" s="287"/>
      <c r="P552" s="285"/>
      <c r="Q552" s="285"/>
    </row>
    <row r="553" spans="2:17" s="286" customFormat="1" x14ac:dyDescent="0.3">
      <c r="B553" s="240"/>
      <c r="C553" s="240"/>
      <c r="D553" s="288"/>
      <c r="E553" s="288"/>
      <c r="F553" s="321"/>
      <c r="G553" s="7"/>
      <c r="H553" s="7"/>
      <c r="I553" s="7"/>
      <c r="J553" s="7"/>
      <c r="K553" s="7"/>
      <c r="L553" s="7"/>
      <c r="N553" s="285"/>
      <c r="O553" s="287"/>
      <c r="P553" s="285"/>
      <c r="Q553" s="285"/>
    </row>
    <row r="554" spans="2:17" s="286" customFormat="1" x14ac:dyDescent="0.3">
      <c r="B554" s="240"/>
      <c r="C554" s="240"/>
      <c r="D554" s="288"/>
      <c r="E554" s="288"/>
      <c r="F554" s="321"/>
      <c r="G554" s="7"/>
      <c r="H554" s="7"/>
      <c r="I554" s="7"/>
      <c r="J554" s="7"/>
      <c r="K554" s="7"/>
      <c r="L554" s="7"/>
      <c r="N554" s="285"/>
      <c r="O554" s="287"/>
      <c r="P554" s="285"/>
      <c r="Q554" s="285"/>
    </row>
    <row r="555" spans="2:17" s="286" customFormat="1" x14ac:dyDescent="0.3">
      <c r="B555" s="240"/>
      <c r="C555" s="240"/>
      <c r="D555" s="288"/>
      <c r="E555" s="288"/>
      <c r="F555" s="321"/>
      <c r="G555" s="7"/>
      <c r="H555" s="7"/>
      <c r="I555" s="7"/>
      <c r="J555" s="7"/>
      <c r="K555" s="7"/>
      <c r="L555" s="7"/>
      <c r="N555" s="285"/>
      <c r="O555" s="287"/>
      <c r="P555" s="285"/>
      <c r="Q555" s="285"/>
    </row>
    <row r="556" spans="2:17" s="286" customFormat="1" x14ac:dyDescent="0.3">
      <c r="B556" s="240"/>
      <c r="C556" s="240"/>
      <c r="D556" s="288"/>
      <c r="E556" s="288"/>
      <c r="F556" s="321"/>
      <c r="G556" s="7"/>
      <c r="H556" s="7"/>
      <c r="I556" s="7"/>
      <c r="J556" s="7"/>
      <c r="K556" s="7"/>
      <c r="L556" s="7"/>
      <c r="N556" s="285"/>
      <c r="O556" s="287"/>
      <c r="P556" s="285"/>
      <c r="Q556" s="285"/>
    </row>
    <row r="557" spans="2:17" s="286" customFormat="1" x14ac:dyDescent="0.3">
      <c r="B557" s="240"/>
      <c r="C557" s="240"/>
      <c r="D557" s="288"/>
      <c r="E557" s="288"/>
      <c r="F557" s="321"/>
      <c r="G557" s="7"/>
      <c r="H557" s="7"/>
      <c r="I557" s="7"/>
      <c r="J557" s="7"/>
      <c r="K557" s="7"/>
      <c r="L557" s="7"/>
      <c r="N557" s="285"/>
      <c r="O557" s="287"/>
      <c r="P557" s="285"/>
      <c r="Q557" s="285"/>
    </row>
    <row r="558" spans="2:17" s="286" customFormat="1" x14ac:dyDescent="0.3">
      <c r="B558" s="240"/>
      <c r="C558" s="240"/>
      <c r="D558" s="288"/>
      <c r="E558" s="288"/>
      <c r="F558" s="321"/>
      <c r="G558" s="7"/>
      <c r="H558" s="7"/>
      <c r="I558" s="7"/>
      <c r="J558" s="7"/>
      <c r="K558" s="7"/>
      <c r="L558" s="7"/>
      <c r="N558" s="285"/>
      <c r="O558" s="287"/>
      <c r="P558" s="285"/>
      <c r="Q558" s="285"/>
    </row>
    <row r="559" spans="2:17" s="286" customFormat="1" x14ac:dyDescent="0.3">
      <c r="B559" s="240"/>
      <c r="C559" s="240"/>
      <c r="D559" s="288"/>
      <c r="E559" s="288"/>
      <c r="F559" s="321"/>
      <c r="G559" s="7"/>
      <c r="H559" s="7"/>
      <c r="I559" s="7"/>
      <c r="J559" s="7"/>
      <c r="K559" s="7"/>
      <c r="L559" s="7"/>
      <c r="N559" s="285"/>
      <c r="O559" s="287"/>
      <c r="P559" s="285"/>
      <c r="Q559" s="285"/>
    </row>
    <row r="560" spans="2:17" s="286" customFormat="1" x14ac:dyDescent="0.3">
      <c r="B560" s="240"/>
      <c r="C560" s="240"/>
      <c r="D560" s="288"/>
      <c r="E560" s="288"/>
      <c r="F560" s="321"/>
      <c r="G560" s="7"/>
      <c r="H560" s="7"/>
      <c r="I560" s="7"/>
      <c r="J560" s="7"/>
      <c r="K560" s="7"/>
      <c r="L560" s="7"/>
      <c r="N560" s="285"/>
      <c r="O560" s="287"/>
      <c r="P560" s="285"/>
      <c r="Q560" s="285"/>
    </row>
    <row r="561" spans="2:17" s="286" customFormat="1" x14ac:dyDescent="0.3">
      <c r="B561" s="240"/>
      <c r="C561" s="240"/>
      <c r="D561" s="288"/>
      <c r="E561" s="288"/>
      <c r="F561" s="321"/>
      <c r="G561" s="7"/>
      <c r="H561" s="7"/>
      <c r="I561" s="7"/>
      <c r="J561" s="7"/>
      <c r="K561" s="7"/>
      <c r="L561" s="7"/>
      <c r="N561" s="285"/>
      <c r="O561" s="287"/>
      <c r="P561" s="285"/>
      <c r="Q561" s="285"/>
    </row>
    <row r="562" spans="2:17" s="286" customFormat="1" x14ac:dyDescent="0.3">
      <c r="B562" s="240"/>
      <c r="C562" s="240"/>
      <c r="D562" s="288"/>
      <c r="E562" s="288"/>
      <c r="F562" s="321"/>
      <c r="G562" s="7"/>
      <c r="H562" s="7"/>
      <c r="I562" s="7"/>
      <c r="J562" s="7"/>
      <c r="K562" s="7"/>
      <c r="L562" s="7"/>
      <c r="N562" s="285"/>
      <c r="O562" s="287"/>
      <c r="P562" s="285"/>
      <c r="Q562" s="285"/>
    </row>
    <row r="563" spans="2:17" s="286" customFormat="1" x14ac:dyDescent="0.3">
      <c r="B563" s="240"/>
      <c r="C563" s="240"/>
      <c r="D563" s="288"/>
      <c r="E563" s="288"/>
      <c r="F563" s="321"/>
      <c r="G563" s="7"/>
      <c r="H563" s="7"/>
      <c r="I563" s="7"/>
      <c r="J563" s="7"/>
      <c r="K563" s="7"/>
      <c r="L563" s="7"/>
      <c r="N563" s="285"/>
      <c r="O563" s="287"/>
      <c r="P563" s="285"/>
      <c r="Q563" s="285"/>
    </row>
    <row r="564" spans="2:17" s="286" customFormat="1" x14ac:dyDescent="0.3">
      <c r="B564" s="240"/>
      <c r="C564" s="240"/>
      <c r="D564" s="288"/>
      <c r="E564" s="288"/>
      <c r="F564" s="321"/>
      <c r="G564" s="7"/>
      <c r="H564" s="7"/>
      <c r="I564" s="7"/>
      <c r="J564" s="7"/>
      <c r="K564" s="7"/>
      <c r="L564" s="7"/>
      <c r="N564" s="285"/>
      <c r="O564" s="287"/>
      <c r="P564" s="285"/>
      <c r="Q564" s="285"/>
    </row>
    <row r="565" spans="2:17" s="286" customFormat="1" x14ac:dyDescent="0.3">
      <c r="B565" s="240"/>
      <c r="C565" s="240"/>
      <c r="D565" s="288"/>
      <c r="E565" s="288"/>
      <c r="F565" s="321"/>
      <c r="G565" s="7"/>
      <c r="H565" s="7"/>
      <c r="I565" s="7"/>
      <c r="J565" s="7"/>
      <c r="K565" s="7"/>
      <c r="L565" s="7"/>
      <c r="N565" s="285"/>
      <c r="O565" s="287"/>
      <c r="P565" s="285"/>
      <c r="Q565" s="285"/>
    </row>
    <row r="566" spans="2:17" s="286" customFormat="1" x14ac:dyDescent="0.3">
      <c r="B566" s="240"/>
      <c r="C566" s="240"/>
      <c r="D566" s="288"/>
      <c r="E566" s="288"/>
      <c r="F566" s="321"/>
      <c r="G566" s="7"/>
      <c r="H566" s="7"/>
      <c r="I566" s="7"/>
      <c r="J566" s="7"/>
      <c r="K566" s="7"/>
      <c r="L566" s="7"/>
      <c r="N566" s="285"/>
      <c r="O566" s="287"/>
      <c r="P566" s="285"/>
      <c r="Q566" s="285"/>
    </row>
    <row r="567" spans="2:17" s="286" customFormat="1" x14ac:dyDescent="0.3">
      <c r="B567" s="240"/>
      <c r="C567" s="240"/>
      <c r="D567" s="288"/>
      <c r="E567" s="288"/>
      <c r="F567" s="321"/>
      <c r="G567" s="7"/>
      <c r="H567" s="7"/>
      <c r="I567" s="7"/>
      <c r="J567" s="7"/>
      <c r="K567" s="7"/>
      <c r="L567" s="7"/>
      <c r="N567" s="285"/>
      <c r="O567" s="287"/>
      <c r="P567" s="285"/>
      <c r="Q567" s="285"/>
    </row>
    <row r="568" spans="2:17" s="286" customFormat="1" x14ac:dyDescent="0.3">
      <c r="B568" s="240"/>
      <c r="C568" s="240"/>
      <c r="D568" s="288"/>
      <c r="E568" s="288"/>
      <c r="F568" s="321"/>
      <c r="G568" s="7"/>
      <c r="H568" s="7"/>
      <c r="I568" s="7"/>
      <c r="J568" s="7"/>
      <c r="K568" s="7"/>
      <c r="L568" s="7"/>
      <c r="N568" s="285"/>
      <c r="O568" s="287"/>
      <c r="P568" s="285"/>
      <c r="Q568" s="285"/>
    </row>
    <row r="569" spans="2:17" s="286" customFormat="1" x14ac:dyDescent="0.3">
      <c r="B569" s="240"/>
      <c r="C569" s="240"/>
      <c r="D569" s="288"/>
      <c r="E569" s="288"/>
      <c r="F569" s="321"/>
      <c r="G569" s="7"/>
      <c r="H569" s="7"/>
      <c r="I569" s="7"/>
      <c r="J569" s="7"/>
      <c r="K569" s="7"/>
      <c r="L569" s="7"/>
      <c r="N569" s="285"/>
      <c r="O569" s="287"/>
      <c r="P569" s="285"/>
      <c r="Q569" s="285"/>
    </row>
    <row r="570" spans="2:17" s="286" customFormat="1" x14ac:dyDescent="0.3">
      <c r="B570" s="240"/>
      <c r="C570" s="240"/>
      <c r="D570" s="288"/>
      <c r="E570" s="288"/>
      <c r="F570" s="321"/>
      <c r="G570" s="7"/>
      <c r="H570" s="7"/>
      <c r="I570" s="7"/>
      <c r="J570" s="7"/>
      <c r="K570" s="7"/>
      <c r="L570" s="7"/>
      <c r="N570" s="285"/>
      <c r="O570" s="287"/>
      <c r="P570" s="285"/>
      <c r="Q570" s="285"/>
    </row>
    <row r="571" spans="2:17" s="286" customFormat="1" x14ac:dyDescent="0.3">
      <c r="B571" s="240"/>
      <c r="C571" s="240"/>
      <c r="D571" s="288"/>
      <c r="E571" s="288"/>
      <c r="F571" s="321"/>
      <c r="G571" s="7"/>
      <c r="H571" s="7"/>
      <c r="I571" s="7"/>
      <c r="J571" s="7"/>
      <c r="K571" s="7"/>
      <c r="L571" s="7"/>
      <c r="N571" s="285"/>
      <c r="O571" s="287"/>
      <c r="P571" s="285"/>
      <c r="Q571" s="285"/>
    </row>
    <row r="572" spans="2:17" s="286" customFormat="1" x14ac:dyDescent="0.3">
      <c r="B572" s="240"/>
      <c r="C572" s="240"/>
      <c r="D572" s="288"/>
      <c r="E572" s="288"/>
      <c r="F572" s="321"/>
      <c r="G572" s="7"/>
      <c r="H572" s="7"/>
      <c r="I572" s="7"/>
      <c r="J572" s="7"/>
      <c r="K572" s="7"/>
      <c r="L572" s="7"/>
      <c r="N572" s="285"/>
      <c r="O572" s="287"/>
      <c r="P572" s="285"/>
      <c r="Q572" s="285"/>
    </row>
    <row r="573" spans="2:17" s="286" customFormat="1" x14ac:dyDescent="0.3">
      <c r="B573" s="240"/>
      <c r="C573" s="240"/>
      <c r="D573" s="288"/>
      <c r="E573" s="288"/>
      <c r="F573" s="321"/>
      <c r="G573" s="7"/>
      <c r="H573" s="7"/>
      <c r="I573" s="7"/>
      <c r="J573" s="7"/>
      <c r="K573" s="7"/>
      <c r="L573" s="7"/>
      <c r="N573" s="285"/>
      <c r="O573" s="287"/>
      <c r="P573" s="285"/>
      <c r="Q573" s="285"/>
    </row>
    <row r="574" spans="2:17" s="286" customFormat="1" x14ac:dyDescent="0.3">
      <c r="B574" s="240"/>
      <c r="C574" s="240"/>
      <c r="D574" s="288"/>
      <c r="E574" s="288"/>
      <c r="F574" s="288"/>
      <c r="G574" s="240"/>
      <c r="H574" s="240"/>
      <c r="I574" s="240"/>
      <c r="J574" s="240"/>
      <c r="K574" s="240"/>
      <c r="L574" s="240"/>
      <c r="N574" s="285"/>
      <c r="O574" s="287"/>
      <c r="P574" s="285"/>
      <c r="Q574" s="285"/>
    </row>
    <row r="575" spans="2:17" s="286" customFormat="1" x14ac:dyDescent="0.3">
      <c r="B575" s="240"/>
      <c r="C575" s="240"/>
      <c r="D575" s="288"/>
      <c r="E575" s="288"/>
      <c r="F575" s="288"/>
      <c r="G575" s="240"/>
      <c r="H575" s="240"/>
      <c r="I575" s="240"/>
      <c r="J575" s="240"/>
      <c r="K575" s="240"/>
      <c r="L575" s="240"/>
      <c r="N575" s="285"/>
      <c r="O575" s="287"/>
      <c r="P575" s="285"/>
      <c r="Q575" s="285"/>
    </row>
    <row r="576" spans="2:17" s="286" customFormat="1" x14ac:dyDescent="0.3">
      <c r="B576" s="240"/>
      <c r="C576" s="240"/>
      <c r="D576" s="288"/>
      <c r="E576" s="288"/>
      <c r="F576" s="288"/>
      <c r="G576" s="240"/>
      <c r="H576" s="240"/>
      <c r="I576" s="240"/>
      <c r="J576" s="240"/>
      <c r="K576" s="240"/>
      <c r="L576" s="240"/>
      <c r="N576" s="285"/>
      <c r="O576" s="287"/>
      <c r="P576" s="285"/>
      <c r="Q576" s="285"/>
    </row>
    <row r="577" spans="2:17" s="286" customFormat="1" x14ac:dyDescent="0.3">
      <c r="B577" s="240"/>
      <c r="C577" s="240"/>
      <c r="D577" s="288"/>
      <c r="E577" s="288"/>
      <c r="F577" s="288"/>
      <c r="G577" s="240"/>
      <c r="H577" s="240"/>
      <c r="I577" s="240"/>
      <c r="J577" s="240"/>
      <c r="K577" s="240"/>
      <c r="L577" s="240"/>
      <c r="N577" s="285"/>
      <c r="O577" s="287"/>
      <c r="P577" s="285"/>
      <c r="Q577" s="285"/>
    </row>
    <row r="578" spans="2:17" s="286" customFormat="1" x14ac:dyDescent="0.3">
      <c r="B578" s="240"/>
      <c r="C578" s="240"/>
      <c r="D578" s="288"/>
      <c r="E578" s="288"/>
      <c r="F578" s="288"/>
      <c r="G578" s="240"/>
      <c r="H578" s="240"/>
      <c r="I578" s="240"/>
      <c r="J578" s="240"/>
      <c r="K578" s="240"/>
      <c r="L578" s="240"/>
      <c r="N578" s="285"/>
      <c r="O578" s="287"/>
      <c r="P578" s="285"/>
      <c r="Q578" s="285"/>
    </row>
    <row r="579" spans="2:17" s="286" customFormat="1" x14ac:dyDescent="0.3">
      <c r="B579" s="240"/>
      <c r="C579" s="240"/>
      <c r="D579" s="288"/>
      <c r="E579" s="288"/>
      <c r="F579" s="288"/>
      <c r="G579" s="240"/>
      <c r="H579" s="240"/>
      <c r="I579" s="240"/>
      <c r="J579" s="240"/>
      <c r="K579" s="240"/>
      <c r="L579" s="240"/>
      <c r="N579" s="285"/>
      <c r="O579" s="287"/>
      <c r="P579" s="285"/>
      <c r="Q579" s="285"/>
    </row>
    <row r="580" spans="2:17" s="286" customFormat="1" x14ac:dyDescent="0.3">
      <c r="B580" s="240"/>
      <c r="C580" s="240"/>
      <c r="D580" s="288"/>
      <c r="E580" s="288"/>
      <c r="F580" s="288"/>
      <c r="G580" s="240"/>
      <c r="H580" s="240"/>
      <c r="I580" s="240"/>
      <c r="J580" s="240"/>
      <c r="K580" s="240"/>
      <c r="L580" s="240"/>
      <c r="N580" s="285"/>
      <c r="O580" s="287"/>
      <c r="P580" s="285"/>
      <c r="Q580" s="285"/>
    </row>
    <row r="581" spans="2:17" s="286" customFormat="1" x14ac:dyDescent="0.3">
      <c r="B581" s="240"/>
      <c r="C581" s="240"/>
      <c r="D581" s="288"/>
      <c r="E581" s="288"/>
      <c r="F581" s="288"/>
      <c r="G581" s="240"/>
      <c r="H581" s="240"/>
      <c r="I581" s="240"/>
      <c r="J581" s="240"/>
      <c r="K581" s="240"/>
      <c r="L581" s="240"/>
      <c r="N581" s="285"/>
      <c r="O581" s="287"/>
      <c r="P581" s="285"/>
      <c r="Q581" s="285"/>
    </row>
    <row r="582" spans="2:17" s="286" customFormat="1" x14ac:dyDescent="0.3">
      <c r="B582" s="240"/>
      <c r="C582" s="240"/>
      <c r="D582" s="288"/>
      <c r="E582" s="288"/>
      <c r="F582" s="288"/>
      <c r="G582" s="240"/>
      <c r="H582" s="240"/>
      <c r="I582" s="240"/>
      <c r="J582" s="240"/>
      <c r="K582" s="240"/>
      <c r="L582" s="240"/>
      <c r="N582" s="285"/>
      <c r="O582" s="287"/>
      <c r="P582" s="285"/>
      <c r="Q582" s="285"/>
    </row>
    <row r="583" spans="2:17" s="286" customFormat="1" x14ac:dyDescent="0.3">
      <c r="B583" s="240"/>
      <c r="C583" s="240"/>
      <c r="D583" s="288"/>
      <c r="E583" s="288"/>
      <c r="F583" s="288"/>
      <c r="G583" s="240"/>
      <c r="H583" s="240"/>
      <c r="I583" s="240"/>
      <c r="J583" s="240"/>
      <c r="K583" s="240"/>
      <c r="L583" s="240"/>
      <c r="N583" s="285"/>
      <c r="O583" s="287"/>
      <c r="P583" s="285"/>
      <c r="Q583" s="285"/>
    </row>
    <row r="584" spans="2:17" s="286" customFormat="1" x14ac:dyDescent="0.3">
      <c r="B584" s="240"/>
      <c r="C584" s="240"/>
      <c r="D584" s="288"/>
      <c r="E584" s="288"/>
      <c r="F584" s="288"/>
      <c r="G584" s="240"/>
      <c r="H584" s="240"/>
      <c r="I584" s="240"/>
      <c r="J584" s="240"/>
      <c r="K584" s="240"/>
      <c r="L584" s="240"/>
      <c r="N584" s="285"/>
      <c r="O584" s="287"/>
      <c r="P584" s="285"/>
      <c r="Q584" s="285"/>
    </row>
    <row r="585" spans="2:17" s="286" customFormat="1" x14ac:dyDescent="0.3">
      <c r="B585" s="240"/>
      <c r="C585" s="240"/>
      <c r="D585" s="288"/>
      <c r="E585" s="288"/>
      <c r="F585" s="288"/>
      <c r="G585" s="240"/>
      <c r="H585" s="240"/>
      <c r="I585" s="240"/>
      <c r="J585" s="240"/>
      <c r="K585" s="240"/>
      <c r="L585" s="240"/>
      <c r="N585" s="285"/>
      <c r="O585" s="287"/>
      <c r="P585" s="285"/>
      <c r="Q585" s="285"/>
    </row>
    <row r="586" spans="2:17" s="286" customFormat="1" x14ac:dyDescent="0.3">
      <c r="B586" s="240"/>
      <c r="C586" s="240"/>
      <c r="D586" s="288"/>
      <c r="E586" s="288"/>
      <c r="F586" s="288"/>
      <c r="G586" s="240"/>
      <c r="H586" s="240"/>
      <c r="I586" s="240"/>
      <c r="J586" s="240"/>
      <c r="K586" s="240"/>
      <c r="L586" s="240"/>
      <c r="N586" s="285"/>
      <c r="O586" s="287"/>
      <c r="P586" s="285"/>
      <c r="Q586" s="285"/>
    </row>
    <row r="587" spans="2:17" s="286" customFormat="1" x14ac:dyDescent="0.3">
      <c r="B587" s="240"/>
      <c r="C587" s="240"/>
      <c r="D587" s="288"/>
      <c r="E587" s="288"/>
      <c r="F587" s="288"/>
      <c r="G587" s="240"/>
      <c r="H587" s="240"/>
      <c r="I587" s="240"/>
      <c r="J587" s="240"/>
      <c r="K587" s="240"/>
      <c r="L587" s="240"/>
      <c r="N587" s="285"/>
      <c r="O587" s="287"/>
      <c r="P587" s="285"/>
      <c r="Q587" s="285"/>
    </row>
    <row r="588" spans="2:17" s="286" customFormat="1" x14ac:dyDescent="0.3">
      <c r="B588" s="240"/>
      <c r="C588" s="240"/>
      <c r="D588" s="288"/>
      <c r="E588" s="288"/>
      <c r="F588" s="288"/>
      <c r="G588" s="240"/>
      <c r="H588" s="240"/>
      <c r="I588" s="240"/>
      <c r="J588" s="240"/>
      <c r="K588" s="240"/>
      <c r="L588" s="240"/>
      <c r="N588" s="285"/>
      <c r="O588" s="287"/>
      <c r="P588" s="285"/>
      <c r="Q588" s="285"/>
    </row>
    <row r="589" spans="2:17" s="286" customFormat="1" x14ac:dyDescent="0.3">
      <c r="B589" s="240"/>
      <c r="C589" s="240"/>
      <c r="D589" s="288"/>
      <c r="E589" s="288"/>
      <c r="F589" s="288"/>
      <c r="G589" s="240"/>
      <c r="H589" s="240"/>
      <c r="I589" s="240"/>
      <c r="J589" s="240"/>
      <c r="K589" s="240"/>
      <c r="L589" s="240"/>
      <c r="N589" s="285"/>
      <c r="O589" s="287"/>
      <c r="P589" s="285"/>
      <c r="Q589" s="285"/>
    </row>
    <row r="590" spans="2:17" s="286" customFormat="1" x14ac:dyDescent="0.3">
      <c r="B590" s="240"/>
      <c r="C590" s="240"/>
      <c r="D590" s="288"/>
      <c r="E590" s="288"/>
      <c r="F590" s="288"/>
      <c r="G590" s="240"/>
      <c r="H590" s="240"/>
      <c r="I590" s="240"/>
      <c r="J590" s="240"/>
      <c r="K590" s="240"/>
      <c r="L590" s="240"/>
      <c r="N590" s="285"/>
      <c r="O590" s="287"/>
      <c r="P590" s="285"/>
      <c r="Q590" s="285"/>
    </row>
    <row r="591" spans="2:17" s="286" customFormat="1" x14ac:dyDescent="0.3">
      <c r="B591" s="240"/>
      <c r="C591" s="240"/>
      <c r="D591" s="288"/>
      <c r="E591" s="288"/>
      <c r="F591" s="288"/>
      <c r="G591" s="240"/>
      <c r="H591" s="240"/>
      <c r="I591" s="240"/>
      <c r="J591" s="240"/>
      <c r="K591" s="240"/>
      <c r="L591" s="240"/>
      <c r="N591" s="285"/>
      <c r="O591" s="287"/>
      <c r="P591" s="285"/>
      <c r="Q591" s="285"/>
    </row>
    <row r="592" spans="2:17" s="286" customFormat="1" x14ac:dyDescent="0.3">
      <c r="B592" s="240"/>
      <c r="C592" s="240"/>
      <c r="D592" s="288"/>
      <c r="E592" s="288"/>
      <c r="F592" s="288"/>
      <c r="G592" s="240"/>
      <c r="H592" s="240"/>
      <c r="I592" s="240"/>
      <c r="J592" s="240"/>
      <c r="K592" s="240"/>
      <c r="L592" s="240"/>
      <c r="N592" s="285"/>
      <c r="O592" s="287"/>
      <c r="P592" s="285"/>
      <c r="Q592" s="285"/>
    </row>
    <row r="593" spans="2:17" s="286" customFormat="1" x14ac:dyDescent="0.3">
      <c r="B593" s="240"/>
      <c r="C593" s="240"/>
      <c r="D593" s="288"/>
      <c r="E593" s="288"/>
      <c r="F593" s="288"/>
      <c r="G593" s="240"/>
      <c r="H593" s="240"/>
      <c r="I593" s="240"/>
      <c r="J593" s="240"/>
      <c r="K593" s="240"/>
      <c r="L593" s="240"/>
      <c r="N593" s="285"/>
      <c r="O593" s="287"/>
      <c r="P593" s="285"/>
      <c r="Q593" s="285"/>
    </row>
    <row r="594" spans="2:17" s="286" customFormat="1" x14ac:dyDescent="0.3">
      <c r="B594" s="240"/>
      <c r="C594" s="240"/>
      <c r="D594" s="288"/>
      <c r="E594" s="288"/>
      <c r="F594" s="288"/>
      <c r="G594" s="240"/>
      <c r="H594" s="240"/>
      <c r="I594" s="240"/>
      <c r="J594" s="240"/>
      <c r="K594" s="240"/>
      <c r="L594" s="240"/>
      <c r="N594" s="285"/>
      <c r="O594" s="287"/>
      <c r="P594" s="285"/>
      <c r="Q594" s="285"/>
    </row>
    <row r="595" spans="2:17" s="286" customFormat="1" x14ac:dyDescent="0.3">
      <c r="B595" s="240"/>
      <c r="C595" s="240"/>
      <c r="D595" s="288"/>
      <c r="E595" s="288"/>
      <c r="F595" s="288"/>
      <c r="G595" s="240"/>
      <c r="H595" s="240"/>
      <c r="I595" s="240"/>
      <c r="J595" s="240"/>
      <c r="K595" s="240"/>
      <c r="L595" s="240"/>
      <c r="N595" s="285"/>
      <c r="O595" s="287"/>
      <c r="P595" s="285"/>
      <c r="Q595" s="285"/>
    </row>
    <row r="596" spans="2:17" s="286" customFormat="1" x14ac:dyDescent="0.3">
      <c r="B596" s="240"/>
      <c r="C596" s="240"/>
      <c r="D596" s="288"/>
      <c r="E596" s="288"/>
      <c r="F596" s="288"/>
      <c r="G596" s="240"/>
      <c r="H596" s="240"/>
      <c r="I596" s="240"/>
      <c r="J596" s="240"/>
      <c r="K596" s="240"/>
      <c r="L596" s="240"/>
      <c r="N596" s="285"/>
      <c r="O596" s="287"/>
      <c r="P596" s="285"/>
      <c r="Q596" s="285"/>
    </row>
    <row r="597" spans="2:17" s="286" customFormat="1" x14ac:dyDescent="0.3">
      <c r="B597" s="240"/>
      <c r="C597" s="240"/>
      <c r="D597" s="288"/>
      <c r="E597" s="288"/>
      <c r="F597" s="288"/>
      <c r="G597" s="240"/>
      <c r="H597" s="240"/>
      <c r="I597" s="240"/>
      <c r="J597" s="240"/>
      <c r="K597" s="240"/>
      <c r="L597" s="240"/>
      <c r="N597" s="285"/>
      <c r="O597" s="287"/>
      <c r="P597" s="285"/>
      <c r="Q597" s="285"/>
    </row>
    <row r="598" spans="2:17" s="286" customFormat="1" x14ac:dyDescent="0.3">
      <c r="B598" s="240"/>
      <c r="C598" s="240"/>
      <c r="D598" s="288"/>
      <c r="E598" s="288"/>
      <c r="F598" s="288"/>
      <c r="G598" s="240"/>
      <c r="H598" s="240"/>
      <c r="I598" s="240"/>
      <c r="J598" s="240"/>
      <c r="K598" s="240"/>
      <c r="L598" s="240"/>
      <c r="N598" s="285"/>
      <c r="O598" s="287"/>
      <c r="P598" s="285"/>
      <c r="Q598" s="285"/>
    </row>
    <row r="599" spans="2:17" s="286" customFormat="1" x14ac:dyDescent="0.3">
      <c r="B599" s="240"/>
      <c r="C599" s="240"/>
      <c r="D599" s="288"/>
      <c r="E599" s="288"/>
      <c r="F599" s="288"/>
      <c r="G599" s="240"/>
      <c r="H599" s="240"/>
      <c r="I599" s="240"/>
      <c r="J599" s="240"/>
      <c r="K599" s="240"/>
      <c r="L599" s="240"/>
      <c r="N599" s="285"/>
      <c r="O599" s="287"/>
      <c r="P599" s="285"/>
      <c r="Q599" s="285"/>
    </row>
    <row r="600" spans="2:17" s="286" customFormat="1" x14ac:dyDescent="0.3">
      <c r="B600" s="240"/>
      <c r="C600" s="240"/>
      <c r="D600" s="288"/>
      <c r="E600" s="288"/>
      <c r="F600" s="288"/>
      <c r="G600" s="240"/>
      <c r="H600" s="240"/>
      <c r="I600" s="240"/>
      <c r="J600" s="240"/>
      <c r="K600" s="240"/>
      <c r="L600" s="240"/>
      <c r="N600" s="285"/>
      <c r="O600" s="287"/>
      <c r="P600" s="285"/>
      <c r="Q600" s="285"/>
    </row>
    <row r="601" spans="2:17" s="286" customFormat="1" x14ac:dyDescent="0.3">
      <c r="B601" s="240"/>
      <c r="C601" s="240"/>
      <c r="D601" s="288"/>
      <c r="E601" s="288"/>
      <c r="F601" s="288"/>
      <c r="G601" s="240"/>
      <c r="H601" s="240"/>
      <c r="I601" s="240"/>
      <c r="J601" s="240"/>
      <c r="K601" s="240"/>
      <c r="L601" s="240"/>
      <c r="N601" s="285"/>
      <c r="O601" s="287"/>
      <c r="P601" s="285"/>
      <c r="Q601" s="285"/>
    </row>
    <row r="602" spans="2:17" s="286" customFormat="1" x14ac:dyDescent="0.3">
      <c r="B602" s="240"/>
      <c r="C602" s="240"/>
      <c r="D602" s="288"/>
      <c r="E602" s="288"/>
      <c r="F602" s="288"/>
      <c r="G602" s="240"/>
      <c r="H602" s="240"/>
      <c r="I602" s="240"/>
      <c r="J602" s="240"/>
      <c r="K602" s="240"/>
      <c r="L602" s="240"/>
      <c r="N602" s="285"/>
      <c r="O602" s="287"/>
      <c r="P602" s="285"/>
      <c r="Q602" s="285"/>
    </row>
    <row r="603" spans="2:17" s="286" customFormat="1" x14ac:dyDescent="0.3">
      <c r="B603" s="240"/>
      <c r="C603" s="240"/>
      <c r="D603" s="288"/>
      <c r="E603" s="288"/>
      <c r="F603" s="288"/>
      <c r="G603" s="240"/>
      <c r="H603" s="240"/>
      <c r="I603" s="240"/>
      <c r="J603" s="240"/>
      <c r="K603" s="240"/>
      <c r="L603" s="240"/>
      <c r="N603" s="285"/>
      <c r="O603" s="287"/>
      <c r="P603" s="285"/>
      <c r="Q603" s="285"/>
    </row>
    <row r="604" spans="2:17" s="286" customFormat="1" x14ac:dyDescent="0.3">
      <c r="B604" s="240"/>
      <c r="C604" s="240"/>
      <c r="D604" s="288"/>
      <c r="E604" s="288"/>
      <c r="F604" s="288"/>
      <c r="G604" s="240"/>
      <c r="H604" s="240"/>
      <c r="I604" s="240"/>
      <c r="J604" s="240"/>
      <c r="K604" s="240"/>
      <c r="L604" s="240"/>
      <c r="N604" s="285"/>
      <c r="O604" s="287"/>
      <c r="P604" s="285"/>
      <c r="Q604" s="285"/>
    </row>
    <row r="605" spans="2:17" s="286" customFormat="1" x14ac:dyDescent="0.3">
      <c r="B605" s="240"/>
      <c r="C605" s="240"/>
      <c r="D605" s="288"/>
      <c r="E605" s="288"/>
      <c r="F605" s="288"/>
      <c r="G605" s="240"/>
      <c r="H605" s="240"/>
      <c r="I605" s="240"/>
      <c r="J605" s="240"/>
      <c r="K605" s="240"/>
      <c r="L605" s="240"/>
      <c r="N605" s="285"/>
      <c r="O605" s="287"/>
      <c r="P605" s="285"/>
      <c r="Q605" s="285"/>
    </row>
    <row r="606" spans="2:17" s="286" customFormat="1" x14ac:dyDescent="0.3">
      <c r="B606" s="240"/>
      <c r="C606" s="240"/>
      <c r="D606" s="288"/>
      <c r="E606" s="288"/>
      <c r="F606" s="288"/>
      <c r="G606" s="240"/>
      <c r="H606" s="240"/>
      <c r="I606" s="240"/>
      <c r="J606" s="240"/>
      <c r="K606" s="240"/>
      <c r="L606" s="240"/>
      <c r="N606" s="285"/>
      <c r="O606" s="287"/>
      <c r="P606" s="285"/>
      <c r="Q606" s="285"/>
    </row>
    <row r="607" spans="2:17" s="286" customFormat="1" x14ac:dyDescent="0.3">
      <c r="B607" s="240"/>
      <c r="C607" s="240"/>
      <c r="D607" s="288"/>
      <c r="E607" s="288"/>
      <c r="F607" s="288"/>
      <c r="G607" s="240"/>
      <c r="H607" s="240"/>
      <c r="I607" s="240"/>
      <c r="J607" s="240"/>
      <c r="K607" s="240"/>
      <c r="L607" s="240"/>
      <c r="N607" s="285"/>
      <c r="O607" s="287"/>
      <c r="P607" s="285"/>
      <c r="Q607" s="285"/>
    </row>
    <row r="608" spans="2:17" s="286" customFormat="1" x14ac:dyDescent="0.3">
      <c r="B608" s="240"/>
      <c r="C608" s="240"/>
      <c r="D608" s="288"/>
      <c r="E608" s="288"/>
      <c r="F608" s="288"/>
      <c r="G608" s="240"/>
      <c r="H608" s="240"/>
      <c r="I608" s="240"/>
      <c r="J608" s="240"/>
      <c r="K608" s="240"/>
      <c r="L608" s="240"/>
      <c r="N608" s="285"/>
      <c r="O608" s="287"/>
      <c r="P608" s="285"/>
      <c r="Q608" s="285"/>
    </row>
    <row r="609" spans="2:17" s="286" customFormat="1" x14ac:dyDescent="0.3">
      <c r="B609" s="240"/>
      <c r="C609" s="240"/>
      <c r="D609" s="288"/>
      <c r="E609" s="288"/>
      <c r="F609" s="288"/>
      <c r="G609" s="240"/>
      <c r="H609" s="240"/>
      <c r="I609" s="240"/>
      <c r="J609" s="240"/>
      <c r="K609" s="240"/>
      <c r="L609" s="240"/>
      <c r="N609" s="285"/>
      <c r="O609" s="287"/>
      <c r="P609" s="285"/>
      <c r="Q609" s="285"/>
    </row>
    <row r="610" spans="2:17" s="286" customFormat="1" x14ac:dyDescent="0.3">
      <c r="B610" s="240"/>
      <c r="C610" s="240"/>
      <c r="D610" s="288"/>
      <c r="E610" s="288"/>
      <c r="F610" s="288"/>
      <c r="G610" s="240"/>
      <c r="H610" s="240"/>
      <c r="I610" s="240"/>
      <c r="J610" s="240"/>
      <c r="K610" s="240"/>
      <c r="L610" s="240"/>
      <c r="N610" s="285"/>
      <c r="O610" s="287"/>
      <c r="P610" s="285"/>
      <c r="Q610" s="285"/>
    </row>
    <row r="611" spans="2:17" s="286" customFormat="1" x14ac:dyDescent="0.3">
      <c r="B611" s="240"/>
      <c r="C611" s="240"/>
      <c r="D611" s="288"/>
      <c r="E611" s="288"/>
      <c r="F611" s="288"/>
      <c r="G611" s="240"/>
      <c r="H611" s="240"/>
      <c r="I611" s="240"/>
      <c r="J611" s="240"/>
      <c r="K611" s="240"/>
      <c r="L611" s="240"/>
      <c r="N611" s="285"/>
      <c r="O611" s="287"/>
      <c r="P611" s="285"/>
      <c r="Q611" s="285"/>
    </row>
    <row r="612" spans="2:17" s="286" customFormat="1" x14ac:dyDescent="0.3">
      <c r="B612" s="240"/>
      <c r="C612" s="240"/>
      <c r="D612" s="288"/>
      <c r="E612" s="288"/>
      <c r="F612" s="288"/>
      <c r="G612" s="240"/>
      <c r="H612" s="240"/>
      <c r="I612" s="240"/>
      <c r="J612" s="240"/>
      <c r="K612" s="240"/>
      <c r="L612" s="240"/>
      <c r="N612" s="285"/>
      <c r="O612" s="287"/>
      <c r="P612" s="285"/>
      <c r="Q612" s="285"/>
    </row>
    <row r="613" spans="2:17" s="286" customFormat="1" x14ac:dyDescent="0.3">
      <c r="B613" s="240"/>
      <c r="C613" s="240"/>
      <c r="D613" s="288"/>
      <c r="E613" s="288"/>
      <c r="F613" s="288"/>
      <c r="G613" s="240"/>
      <c r="H613" s="240"/>
      <c r="I613" s="240"/>
      <c r="J613" s="240"/>
      <c r="K613" s="240"/>
      <c r="L613" s="240"/>
      <c r="N613" s="285"/>
      <c r="O613" s="287"/>
      <c r="P613" s="285"/>
      <c r="Q613" s="285"/>
    </row>
    <row r="614" spans="2:17" s="286" customFormat="1" x14ac:dyDescent="0.3">
      <c r="B614" s="240"/>
      <c r="C614" s="240"/>
      <c r="D614" s="288"/>
      <c r="E614" s="288"/>
      <c r="F614" s="288"/>
      <c r="G614" s="240"/>
      <c r="H614" s="240"/>
      <c r="I614" s="240"/>
      <c r="J614" s="240"/>
      <c r="K614" s="240"/>
      <c r="L614" s="240"/>
      <c r="N614" s="285"/>
      <c r="O614" s="287"/>
      <c r="P614" s="285"/>
      <c r="Q614" s="285"/>
    </row>
    <row r="615" spans="2:17" s="286" customFormat="1" x14ac:dyDescent="0.3">
      <c r="B615" s="240"/>
      <c r="C615" s="240"/>
      <c r="D615" s="288"/>
      <c r="E615" s="288"/>
      <c r="F615" s="288"/>
      <c r="G615" s="240"/>
      <c r="H615" s="240"/>
      <c r="I615" s="240"/>
      <c r="J615" s="240"/>
      <c r="K615" s="240"/>
      <c r="L615" s="240"/>
      <c r="N615" s="285"/>
      <c r="O615" s="287"/>
      <c r="P615" s="285"/>
      <c r="Q615" s="285"/>
    </row>
    <row r="616" spans="2:17" s="286" customFormat="1" x14ac:dyDescent="0.3">
      <c r="B616" s="240"/>
      <c r="C616" s="240"/>
      <c r="D616" s="288"/>
      <c r="E616" s="288"/>
      <c r="F616" s="288"/>
      <c r="G616" s="240"/>
      <c r="H616" s="240"/>
      <c r="I616" s="240"/>
      <c r="J616" s="240"/>
      <c r="K616" s="240"/>
      <c r="L616" s="240"/>
      <c r="N616" s="285"/>
      <c r="O616" s="287"/>
      <c r="P616" s="285"/>
      <c r="Q616" s="285"/>
    </row>
    <row r="617" spans="2:17" s="286" customFormat="1" x14ac:dyDescent="0.3">
      <c r="B617" s="240"/>
      <c r="C617" s="240"/>
      <c r="D617" s="288"/>
      <c r="E617" s="288"/>
      <c r="F617" s="288"/>
      <c r="G617" s="240"/>
      <c r="H617" s="240"/>
      <c r="I617" s="240"/>
      <c r="J617" s="240"/>
      <c r="K617" s="240"/>
      <c r="L617" s="240"/>
      <c r="N617" s="285"/>
      <c r="O617" s="287"/>
      <c r="P617" s="285"/>
      <c r="Q617" s="285"/>
    </row>
    <row r="618" spans="2:17" s="286" customFormat="1" x14ac:dyDescent="0.3">
      <c r="B618" s="240"/>
      <c r="C618" s="240"/>
      <c r="D618" s="288"/>
      <c r="E618" s="288"/>
      <c r="F618" s="288"/>
      <c r="G618" s="240"/>
      <c r="H618" s="240"/>
      <c r="I618" s="240"/>
      <c r="J618" s="240"/>
      <c r="K618" s="240"/>
      <c r="L618" s="240"/>
      <c r="N618" s="285"/>
      <c r="O618" s="287"/>
      <c r="P618" s="285"/>
      <c r="Q618" s="285"/>
    </row>
    <row r="619" spans="2:17" s="286" customFormat="1" x14ac:dyDescent="0.3">
      <c r="B619" s="240"/>
      <c r="C619" s="240"/>
      <c r="D619" s="288"/>
      <c r="E619" s="288"/>
      <c r="F619" s="288"/>
      <c r="G619" s="240"/>
      <c r="H619" s="240"/>
      <c r="I619" s="240"/>
      <c r="J619" s="240"/>
      <c r="K619" s="240"/>
      <c r="L619" s="240"/>
      <c r="N619" s="285"/>
      <c r="O619" s="287"/>
      <c r="P619" s="285"/>
      <c r="Q619" s="285"/>
    </row>
    <row r="620" spans="2:17" s="286" customFormat="1" x14ac:dyDescent="0.3">
      <c r="B620" s="240"/>
      <c r="C620" s="240"/>
      <c r="D620" s="288"/>
      <c r="E620" s="288"/>
      <c r="F620" s="288"/>
      <c r="G620" s="240"/>
      <c r="H620" s="240"/>
      <c r="I620" s="240"/>
      <c r="J620" s="240"/>
      <c r="K620" s="240"/>
      <c r="L620" s="240"/>
      <c r="N620" s="285"/>
      <c r="O620" s="287"/>
      <c r="P620" s="285"/>
      <c r="Q620" s="285"/>
    </row>
    <row r="621" spans="2:17" s="286" customFormat="1" x14ac:dyDescent="0.3">
      <c r="B621" s="240"/>
      <c r="C621" s="240"/>
      <c r="D621" s="288"/>
      <c r="E621" s="288"/>
      <c r="F621" s="288"/>
      <c r="G621" s="240"/>
      <c r="H621" s="240"/>
      <c r="I621" s="240"/>
      <c r="J621" s="240"/>
      <c r="K621" s="240"/>
      <c r="L621" s="240"/>
      <c r="N621" s="285"/>
      <c r="O621" s="287"/>
      <c r="P621" s="285"/>
      <c r="Q621" s="285"/>
    </row>
    <row r="622" spans="2:17" s="286" customFormat="1" x14ac:dyDescent="0.3">
      <c r="B622" s="240"/>
      <c r="C622" s="240"/>
      <c r="D622" s="288"/>
      <c r="E622" s="288"/>
      <c r="F622" s="288"/>
      <c r="G622" s="240"/>
      <c r="H622" s="240"/>
      <c r="I622" s="240"/>
      <c r="J622" s="240"/>
      <c r="K622" s="240"/>
      <c r="L622" s="240"/>
      <c r="N622" s="285"/>
      <c r="O622" s="287"/>
      <c r="P622" s="285"/>
      <c r="Q622" s="285"/>
    </row>
    <row r="623" spans="2:17" s="286" customFormat="1" x14ac:dyDescent="0.3">
      <c r="B623" s="240"/>
      <c r="C623" s="240"/>
      <c r="D623" s="288"/>
      <c r="E623" s="288"/>
      <c r="F623" s="288"/>
      <c r="G623" s="240"/>
      <c r="H623" s="240"/>
      <c r="I623" s="240"/>
      <c r="J623" s="240"/>
      <c r="K623" s="240"/>
      <c r="L623" s="240"/>
      <c r="N623" s="285"/>
      <c r="O623" s="287"/>
      <c r="P623" s="285"/>
      <c r="Q623" s="285"/>
    </row>
    <row r="624" spans="2:17" s="286" customFormat="1" x14ac:dyDescent="0.3">
      <c r="B624" s="240"/>
      <c r="C624" s="240"/>
      <c r="D624" s="288"/>
      <c r="E624" s="288"/>
      <c r="F624" s="288"/>
      <c r="G624" s="240"/>
      <c r="H624" s="240"/>
      <c r="I624" s="240"/>
      <c r="J624" s="240"/>
      <c r="K624" s="240"/>
      <c r="L624" s="240"/>
      <c r="N624" s="285"/>
      <c r="O624" s="287"/>
      <c r="P624" s="285"/>
      <c r="Q624" s="285"/>
    </row>
    <row r="625" spans="2:17" s="286" customFormat="1" x14ac:dyDescent="0.3">
      <c r="B625" s="240"/>
      <c r="C625" s="240"/>
      <c r="D625" s="288"/>
      <c r="E625" s="288"/>
      <c r="F625" s="288"/>
      <c r="G625" s="240"/>
      <c r="H625" s="240"/>
      <c r="I625" s="240"/>
      <c r="J625" s="240"/>
      <c r="K625" s="240"/>
      <c r="L625" s="240"/>
      <c r="N625" s="285"/>
      <c r="O625" s="287"/>
      <c r="P625" s="285"/>
      <c r="Q625" s="285"/>
    </row>
    <row r="626" spans="2:17" s="286" customFormat="1" x14ac:dyDescent="0.3">
      <c r="B626" s="240"/>
      <c r="C626" s="240"/>
      <c r="D626" s="288"/>
      <c r="E626" s="288"/>
      <c r="F626" s="288"/>
      <c r="G626" s="240"/>
      <c r="H626" s="240"/>
      <c r="I626" s="240"/>
      <c r="J626" s="240"/>
      <c r="K626" s="240"/>
      <c r="L626" s="240"/>
      <c r="N626" s="285"/>
      <c r="O626" s="287"/>
      <c r="P626" s="285"/>
      <c r="Q626" s="285"/>
    </row>
    <row r="627" spans="2:17" s="286" customFormat="1" x14ac:dyDescent="0.3">
      <c r="B627" s="240"/>
      <c r="C627" s="240"/>
      <c r="D627" s="288"/>
      <c r="E627" s="288"/>
      <c r="F627" s="288"/>
      <c r="G627" s="240"/>
      <c r="H627" s="240"/>
      <c r="I627" s="240"/>
      <c r="J627" s="240"/>
      <c r="K627" s="240"/>
      <c r="L627" s="240"/>
      <c r="N627" s="285"/>
      <c r="O627" s="287"/>
      <c r="P627" s="285"/>
      <c r="Q627" s="285"/>
    </row>
    <row r="628" spans="2:17" s="286" customFormat="1" x14ac:dyDescent="0.3">
      <c r="B628" s="240"/>
      <c r="C628" s="240"/>
      <c r="D628" s="288"/>
      <c r="E628" s="288"/>
      <c r="F628" s="288"/>
      <c r="G628" s="240"/>
      <c r="H628" s="240"/>
      <c r="I628" s="240"/>
      <c r="J628" s="240"/>
      <c r="K628" s="240"/>
      <c r="L628" s="240"/>
      <c r="N628" s="285"/>
      <c r="O628" s="287"/>
      <c r="P628" s="285"/>
      <c r="Q628" s="285"/>
    </row>
    <row r="629" spans="2:17" s="286" customFormat="1" x14ac:dyDescent="0.3">
      <c r="B629" s="240"/>
      <c r="C629" s="240"/>
      <c r="D629" s="288"/>
      <c r="E629" s="288"/>
      <c r="F629" s="288"/>
      <c r="G629" s="240"/>
      <c r="H629" s="240"/>
      <c r="I629" s="240"/>
      <c r="J629" s="240"/>
      <c r="K629" s="240"/>
      <c r="L629" s="240"/>
      <c r="N629" s="285"/>
      <c r="O629" s="287"/>
      <c r="P629" s="285"/>
      <c r="Q629" s="285"/>
    </row>
    <row r="630" spans="2:17" s="286" customFormat="1" x14ac:dyDescent="0.3">
      <c r="B630" s="240"/>
      <c r="C630" s="240"/>
      <c r="D630" s="288"/>
      <c r="E630" s="288"/>
      <c r="F630" s="288"/>
      <c r="G630" s="240"/>
      <c r="H630" s="240"/>
      <c r="I630" s="240"/>
      <c r="J630" s="240"/>
      <c r="K630" s="240"/>
      <c r="L630" s="240"/>
      <c r="N630" s="285"/>
      <c r="O630" s="287"/>
      <c r="P630" s="285"/>
      <c r="Q630" s="285"/>
    </row>
    <row r="631" spans="2:17" s="286" customFormat="1" x14ac:dyDescent="0.3">
      <c r="B631" s="240"/>
      <c r="C631" s="240"/>
      <c r="D631" s="288"/>
      <c r="E631" s="288"/>
      <c r="F631" s="288"/>
      <c r="G631" s="240"/>
      <c r="H631" s="240"/>
      <c r="I631" s="240"/>
      <c r="J631" s="240"/>
      <c r="K631" s="240"/>
      <c r="L631" s="240"/>
      <c r="N631" s="285"/>
      <c r="O631" s="287"/>
      <c r="P631" s="285"/>
      <c r="Q631" s="285"/>
    </row>
    <row r="632" spans="2:17" s="286" customFormat="1" x14ac:dyDescent="0.3">
      <c r="B632" s="240"/>
      <c r="C632" s="240"/>
      <c r="D632" s="288"/>
      <c r="E632" s="288"/>
      <c r="F632" s="288"/>
      <c r="G632" s="240"/>
      <c r="H632" s="240"/>
      <c r="I632" s="240"/>
      <c r="J632" s="240"/>
      <c r="K632" s="240"/>
      <c r="L632" s="240"/>
      <c r="N632" s="285"/>
      <c r="O632" s="287"/>
      <c r="P632" s="285"/>
      <c r="Q632" s="285"/>
    </row>
    <row r="633" spans="2:17" s="286" customFormat="1" x14ac:dyDescent="0.3">
      <c r="B633" s="240"/>
      <c r="C633" s="240"/>
      <c r="D633" s="288"/>
      <c r="E633" s="288"/>
      <c r="F633" s="288"/>
      <c r="G633" s="240"/>
      <c r="H633" s="240"/>
      <c r="I633" s="240"/>
      <c r="J633" s="240"/>
      <c r="K633" s="240"/>
      <c r="L633" s="240"/>
      <c r="N633" s="285"/>
      <c r="O633" s="287"/>
      <c r="P633" s="285"/>
      <c r="Q633" s="285"/>
    </row>
    <row r="634" spans="2:17" s="286" customFormat="1" x14ac:dyDescent="0.3">
      <c r="B634" s="240"/>
      <c r="C634" s="240"/>
      <c r="D634" s="288"/>
      <c r="E634" s="288"/>
      <c r="F634" s="288"/>
      <c r="G634" s="240"/>
      <c r="H634" s="240"/>
      <c r="I634" s="240"/>
      <c r="J634" s="240"/>
      <c r="K634" s="240"/>
      <c r="L634" s="240"/>
      <c r="N634" s="285"/>
      <c r="O634" s="287"/>
      <c r="P634" s="285"/>
      <c r="Q634" s="285"/>
    </row>
    <row r="635" spans="2:17" s="286" customFormat="1" x14ac:dyDescent="0.3">
      <c r="B635" s="240"/>
      <c r="C635" s="240"/>
      <c r="D635" s="288"/>
      <c r="E635" s="288"/>
      <c r="F635" s="288"/>
      <c r="G635" s="240"/>
      <c r="H635" s="240"/>
      <c r="I635" s="240"/>
      <c r="J635" s="240"/>
      <c r="K635" s="240"/>
      <c r="L635" s="240"/>
      <c r="N635" s="285"/>
      <c r="O635" s="287"/>
      <c r="P635" s="285"/>
      <c r="Q635" s="285"/>
    </row>
    <row r="636" spans="2:17" s="286" customFormat="1" x14ac:dyDescent="0.3">
      <c r="B636" s="240"/>
      <c r="C636" s="240"/>
      <c r="D636" s="288"/>
      <c r="E636" s="288"/>
      <c r="F636" s="288"/>
      <c r="G636" s="240"/>
      <c r="H636" s="240"/>
      <c r="I636" s="240"/>
      <c r="J636" s="240"/>
      <c r="K636" s="240"/>
      <c r="L636" s="240"/>
      <c r="N636" s="285"/>
      <c r="O636" s="287"/>
      <c r="P636" s="285"/>
      <c r="Q636" s="285"/>
    </row>
    <row r="637" spans="2:17" s="286" customFormat="1" x14ac:dyDescent="0.3">
      <c r="B637" s="240"/>
      <c r="C637" s="240"/>
      <c r="D637" s="288"/>
      <c r="E637" s="288"/>
      <c r="F637" s="288"/>
      <c r="G637" s="240"/>
      <c r="H637" s="240"/>
      <c r="I637" s="240"/>
      <c r="J637" s="240"/>
      <c r="K637" s="240"/>
      <c r="L637" s="240"/>
      <c r="N637" s="285"/>
      <c r="O637" s="287"/>
      <c r="P637" s="285"/>
      <c r="Q637" s="285"/>
    </row>
    <row r="638" spans="2:17" s="286" customFormat="1" x14ac:dyDescent="0.3">
      <c r="B638" s="240"/>
      <c r="C638" s="240"/>
      <c r="D638" s="288"/>
      <c r="E638" s="288"/>
      <c r="F638" s="288"/>
      <c r="G638" s="240"/>
      <c r="H638" s="240"/>
      <c r="I638" s="240"/>
      <c r="J638" s="240"/>
      <c r="K638" s="240"/>
      <c r="L638" s="240"/>
      <c r="N638" s="285"/>
      <c r="O638" s="287"/>
      <c r="P638" s="285"/>
      <c r="Q638" s="285"/>
    </row>
    <row r="639" spans="2:17" s="286" customFormat="1" x14ac:dyDescent="0.3">
      <c r="B639" s="240"/>
      <c r="C639" s="240"/>
      <c r="D639" s="288"/>
      <c r="E639" s="288"/>
      <c r="F639" s="288"/>
      <c r="G639" s="240"/>
      <c r="H639" s="240"/>
      <c r="I639" s="240"/>
      <c r="J639" s="240"/>
      <c r="K639" s="240"/>
      <c r="L639" s="240"/>
      <c r="N639" s="285"/>
      <c r="O639" s="287"/>
      <c r="P639" s="285"/>
      <c r="Q639" s="285"/>
    </row>
    <row r="640" spans="2:17" s="286" customFormat="1" x14ac:dyDescent="0.3">
      <c r="B640" s="240"/>
      <c r="C640" s="240"/>
      <c r="D640" s="288"/>
      <c r="E640" s="288"/>
      <c r="F640" s="288"/>
      <c r="G640" s="240"/>
      <c r="H640" s="240"/>
      <c r="I640" s="240"/>
      <c r="J640" s="240"/>
      <c r="K640" s="240"/>
      <c r="L640" s="240"/>
      <c r="N640" s="285"/>
      <c r="O640" s="287"/>
      <c r="P640" s="285"/>
      <c r="Q640" s="285"/>
    </row>
    <row r="641" spans="2:17" s="286" customFormat="1" x14ac:dyDescent="0.3">
      <c r="B641" s="240"/>
      <c r="C641" s="240"/>
      <c r="D641" s="288"/>
      <c r="E641" s="288"/>
      <c r="F641" s="288"/>
      <c r="G641" s="240"/>
      <c r="H641" s="240"/>
      <c r="I641" s="240"/>
      <c r="J641" s="240"/>
      <c r="K641" s="240"/>
      <c r="L641" s="240"/>
      <c r="N641" s="285"/>
      <c r="O641" s="287"/>
      <c r="P641" s="285"/>
      <c r="Q641" s="285"/>
    </row>
    <row r="642" spans="2:17" s="286" customFormat="1" x14ac:dyDescent="0.3">
      <c r="B642" s="240"/>
      <c r="C642" s="240"/>
      <c r="D642" s="288"/>
      <c r="E642" s="288"/>
      <c r="F642" s="288"/>
      <c r="G642" s="240"/>
      <c r="H642" s="240"/>
      <c r="I642" s="240"/>
      <c r="J642" s="240"/>
      <c r="K642" s="240"/>
      <c r="L642" s="240"/>
      <c r="N642" s="285"/>
      <c r="O642" s="287"/>
      <c r="P642" s="285"/>
      <c r="Q642" s="285"/>
    </row>
    <row r="643" spans="2:17" s="286" customFormat="1" x14ac:dyDescent="0.3">
      <c r="B643" s="240"/>
      <c r="C643" s="240"/>
      <c r="D643" s="288"/>
      <c r="E643" s="288"/>
      <c r="F643" s="288"/>
      <c r="G643" s="240"/>
      <c r="H643" s="240"/>
      <c r="I643" s="240"/>
      <c r="J643" s="240"/>
      <c r="K643" s="240"/>
      <c r="L643" s="240"/>
      <c r="N643" s="285"/>
      <c r="O643" s="287"/>
      <c r="P643" s="285"/>
      <c r="Q643" s="285"/>
    </row>
    <row r="644" spans="2:17" s="286" customFormat="1" x14ac:dyDescent="0.3">
      <c r="B644" s="240"/>
      <c r="C644" s="240"/>
      <c r="D644" s="288"/>
      <c r="E644" s="288"/>
      <c r="F644" s="288"/>
      <c r="G644" s="240"/>
      <c r="H644" s="240"/>
      <c r="I644" s="240"/>
      <c r="J644" s="240"/>
      <c r="K644" s="240"/>
      <c r="L644" s="240"/>
      <c r="N644" s="285"/>
      <c r="O644" s="287"/>
      <c r="P644" s="285"/>
      <c r="Q644" s="285"/>
    </row>
    <row r="645" spans="2:17" s="286" customFormat="1" x14ac:dyDescent="0.3">
      <c r="B645" s="240"/>
      <c r="C645" s="240"/>
      <c r="D645" s="288"/>
      <c r="E645" s="288"/>
      <c r="F645" s="288"/>
      <c r="G645" s="240"/>
      <c r="H645" s="240"/>
      <c r="I645" s="240"/>
      <c r="J645" s="240"/>
      <c r="K645" s="240"/>
      <c r="L645" s="240"/>
      <c r="N645" s="285"/>
      <c r="O645" s="287"/>
      <c r="P645" s="285"/>
      <c r="Q645" s="285"/>
    </row>
    <row r="646" spans="2:17" s="286" customFormat="1" x14ac:dyDescent="0.3">
      <c r="B646" s="240"/>
      <c r="C646" s="240"/>
      <c r="D646" s="288"/>
      <c r="E646" s="288"/>
      <c r="F646" s="288"/>
      <c r="G646" s="240"/>
      <c r="H646" s="240"/>
      <c r="I646" s="240"/>
      <c r="J646" s="240"/>
      <c r="K646" s="240"/>
      <c r="L646" s="240"/>
      <c r="N646" s="285"/>
      <c r="O646" s="287"/>
      <c r="P646" s="285"/>
      <c r="Q646" s="285"/>
    </row>
    <row r="647" spans="2:17" s="286" customFormat="1" x14ac:dyDescent="0.3">
      <c r="B647" s="240"/>
      <c r="C647" s="240"/>
      <c r="D647" s="288"/>
      <c r="E647" s="288"/>
      <c r="F647" s="288"/>
      <c r="G647" s="240"/>
      <c r="H647" s="240"/>
      <c r="I647" s="240"/>
      <c r="J647" s="240"/>
      <c r="K647" s="240"/>
      <c r="L647" s="240"/>
      <c r="N647" s="285"/>
      <c r="O647" s="287"/>
      <c r="P647" s="285"/>
      <c r="Q647" s="285"/>
    </row>
    <row r="648" spans="2:17" s="286" customFormat="1" x14ac:dyDescent="0.3">
      <c r="B648" s="240"/>
      <c r="C648" s="240"/>
      <c r="D648" s="288"/>
      <c r="E648" s="288"/>
      <c r="F648" s="288"/>
      <c r="G648" s="240"/>
      <c r="H648" s="240"/>
      <c r="I648" s="240"/>
      <c r="J648" s="240"/>
      <c r="K648" s="240"/>
      <c r="L648" s="240"/>
      <c r="N648" s="285"/>
      <c r="O648" s="287"/>
      <c r="P648" s="285"/>
      <c r="Q648" s="285"/>
    </row>
    <row r="649" spans="2:17" s="286" customFormat="1" x14ac:dyDescent="0.3">
      <c r="B649" s="240"/>
      <c r="C649" s="240"/>
      <c r="D649" s="288"/>
      <c r="E649" s="288"/>
      <c r="F649" s="288"/>
      <c r="G649" s="240"/>
      <c r="H649" s="240"/>
      <c r="I649" s="240"/>
      <c r="J649" s="240"/>
      <c r="K649" s="240"/>
      <c r="L649" s="240"/>
      <c r="N649" s="285"/>
      <c r="O649" s="287"/>
      <c r="P649" s="285"/>
      <c r="Q649" s="285"/>
    </row>
    <row r="650" spans="2:17" s="286" customFormat="1" x14ac:dyDescent="0.3">
      <c r="B650" s="240"/>
      <c r="C650" s="240"/>
      <c r="D650" s="288"/>
      <c r="E650" s="288"/>
      <c r="F650" s="288"/>
      <c r="G650" s="240"/>
      <c r="H650" s="240"/>
      <c r="I650" s="240"/>
      <c r="J650" s="240"/>
      <c r="K650" s="240"/>
      <c r="L650" s="240"/>
      <c r="N650" s="285"/>
      <c r="O650" s="287"/>
      <c r="P650" s="285"/>
      <c r="Q650" s="285"/>
    </row>
    <row r="651" spans="2:17" s="286" customFormat="1" x14ac:dyDescent="0.3">
      <c r="B651" s="240"/>
      <c r="C651" s="240"/>
      <c r="D651" s="288"/>
      <c r="E651" s="288"/>
      <c r="F651" s="288"/>
      <c r="G651" s="240"/>
      <c r="H651" s="240"/>
      <c r="I651" s="240"/>
      <c r="J651" s="240"/>
      <c r="K651" s="240"/>
      <c r="L651" s="240"/>
      <c r="N651" s="285"/>
      <c r="O651" s="287"/>
      <c r="P651" s="285"/>
      <c r="Q651" s="285"/>
    </row>
    <row r="652" spans="2:17" s="286" customFormat="1" x14ac:dyDescent="0.3">
      <c r="B652" s="240"/>
      <c r="C652" s="240"/>
      <c r="D652" s="288"/>
      <c r="E652" s="288"/>
      <c r="F652" s="288"/>
      <c r="G652" s="240"/>
      <c r="H652" s="240"/>
      <c r="I652" s="240"/>
      <c r="J652" s="240"/>
      <c r="K652" s="240"/>
      <c r="L652" s="240"/>
      <c r="N652" s="285"/>
      <c r="O652" s="287"/>
      <c r="P652" s="285"/>
      <c r="Q652" s="285"/>
    </row>
    <row r="653" spans="2:17" s="286" customFormat="1" x14ac:dyDescent="0.3">
      <c r="B653" s="240"/>
      <c r="C653" s="240"/>
      <c r="D653" s="288"/>
      <c r="E653" s="288"/>
      <c r="F653" s="288"/>
      <c r="G653" s="240"/>
      <c r="H653" s="240"/>
      <c r="I653" s="240"/>
      <c r="J653" s="240"/>
      <c r="K653" s="240"/>
      <c r="L653" s="240"/>
      <c r="N653" s="285"/>
      <c r="O653" s="287"/>
      <c r="P653" s="285"/>
      <c r="Q653" s="285"/>
    </row>
    <row r="654" spans="2:17" s="286" customFormat="1" x14ac:dyDescent="0.3">
      <c r="B654" s="240"/>
      <c r="C654" s="240"/>
      <c r="D654" s="288"/>
      <c r="E654" s="288"/>
      <c r="F654" s="288"/>
      <c r="G654" s="240"/>
      <c r="H654" s="240"/>
      <c r="I654" s="240"/>
      <c r="J654" s="240"/>
      <c r="K654" s="240"/>
      <c r="L654" s="240"/>
      <c r="N654" s="285"/>
      <c r="O654" s="287"/>
      <c r="P654" s="285"/>
      <c r="Q654" s="285"/>
    </row>
    <row r="655" spans="2:17" s="286" customFormat="1" x14ac:dyDescent="0.3">
      <c r="B655" s="240"/>
      <c r="C655" s="240"/>
      <c r="D655" s="288"/>
      <c r="E655" s="288"/>
      <c r="F655" s="288"/>
      <c r="G655" s="240"/>
      <c r="H655" s="240"/>
      <c r="I655" s="240"/>
      <c r="J655" s="240"/>
      <c r="K655" s="240"/>
      <c r="L655" s="240"/>
      <c r="N655" s="285"/>
      <c r="O655" s="287"/>
      <c r="P655" s="285"/>
      <c r="Q655" s="285"/>
    </row>
    <row r="656" spans="2:17" s="286" customFormat="1" x14ac:dyDescent="0.3">
      <c r="B656" s="240"/>
      <c r="C656" s="240"/>
      <c r="D656" s="288"/>
      <c r="E656" s="288"/>
      <c r="F656" s="288"/>
      <c r="G656" s="240"/>
      <c r="H656" s="240"/>
      <c r="I656" s="240"/>
      <c r="J656" s="240"/>
      <c r="K656" s="240"/>
      <c r="L656" s="240"/>
      <c r="N656" s="285"/>
      <c r="O656" s="287"/>
      <c r="P656" s="285"/>
      <c r="Q656" s="285"/>
    </row>
    <row r="657" spans="2:17" s="286" customFormat="1" x14ac:dyDescent="0.3">
      <c r="B657" s="240"/>
      <c r="C657" s="240"/>
      <c r="D657" s="288"/>
      <c r="E657" s="288"/>
      <c r="F657" s="288"/>
      <c r="G657" s="240"/>
      <c r="H657" s="240"/>
      <c r="I657" s="240"/>
      <c r="J657" s="240"/>
      <c r="K657" s="240"/>
      <c r="L657" s="240"/>
      <c r="N657" s="285"/>
      <c r="O657" s="287"/>
      <c r="P657" s="285"/>
      <c r="Q657" s="285"/>
    </row>
    <row r="658" spans="2:17" s="286" customFormat="1" x14ac:dyDescent="0.3">
      <c r="B658" s="240"/>
      <c r="C658" s="240"/>
      <c r="D658" s="288"/>
      <c r="E658" s="288"/>
      <c r="F658" s="288"/>
      <c r="G658" s="240"/>
      <c r="H658" s="240"/>
      <c r="I658" s="240"/>
      <c r="J658" s="240"/>
      <c r="K658" s="240"/>
      <c r="L658" s="240"/>
      <c r="N658" s="285"/>
      <c r="O658" s="287"/>
      <c r="P658" s="285"/>
      <c r="Q658" s="285"/>
    </row>
    <row r="659" spans="2:17" s="286" customFormat="1" x14ac:dyDescent="0.3">
      <c r="B659" s="240"/>
      <c r="C659" s="240"/>
      <c r="D659" s="288"/>
      <c r="E659" s="288"/>
      <c r="F659" s="288"/>
      <c r="G659" s="240"/>
      <c r="H659" s="240"/>
      <c r="I659" s="240"/>
      <c r="J659" s="240"/>
      <c r="K659" s="240"/>
      <c r="L659" s="240"/>
      <c r="N659" s="285"/>
      <c r="O659" s="287"/>
      <c r="P659" s="285"/>
      <c r="Q659" s="285"/>
    </row>
    <row r="660" spans="2:17" s="286" customFormat="1" x14ac:dyDescent="0.3">
      <c r="B660" s="240"/>
      <c r="C660" s="240"/>
      <c r="D660" s="288"/>
      <c r="E660" s="288"/>
      <c r="F660" s="288"/>
      <c r="G660" s="240"/>
      <c r="H660" s="240"/>
      <c r="I660" s="240"/>
      <c r="J660" s="240"/>
      <c r="K660" s="240"/>
      <c r="L660" s="240"/>
      <c r="N660" s="285"/>
      <c r="O660" s="287"/>
      <c r="P660" s="285"/>
      <c r="Q660" s="285"/>
    </row>
    <row r="661" spans="2:17" s="286" customFormat="1" x14ac:dyDescent="0.3">
      <c r="B661" s="240"/>
      <c r="C661" s="240"/>
      <c r="D661" s="288"/>
      <c r="E661" s="288"/>
      <c r="F661" s="288"/>
      <c r="G661" s="240"/>
      <c r="H661" s="240"/>
      <c r="I661" s="240"/>
      <c r="J661" s="240"/>
      <c r="K661" s="240"/>
      <c r="L661" s="240"/>
      <c r="N661" s="285"/>
      <c r="O661" s="287"/>
      <c r="P661" s="285"/>
      <c r="Q661" s="285"/>
    </row>
    <row r="662" spans="2:17" s="286" customFormat="1" x14ac:dyDescent="0.3">
      <c r="B662" s="240"/>
      <c r="C662" s="240"/>
      <c r="D662" s="288"/>
      <c r="E662" s="288"/>
      <c r="F662" s="288"/>
      <c r="G662" s="240"/>
      <c r="H662" s="240"/>
      <c r="I662" s="240"/>
      <c r="J662" s="240"/>
      <c r="K662" s="240"/>
      <c r="L662" s="240"/>
      <c r="N662" s="285"/>
      <c r="O662" s="287"/>
      <c r="P662" s="285"/>
      <c r="Q662" s="285"/>
    </row>
    <row r="663" spans="2:17" s="286" customFormat="1" x14ac:dyDescent="0.3">
      <c r="B663" s="240"/>
      <c r="C663" s="240"/>
      <c r="D663" s="288"/>
      <c r="E663" s="288"/>
      <c r="F663" s="288"/>
      <c r="G663" s="240"/>
      <c r="H663" s="240"/>
      <c r="I663" s="240"/>
      <c r="J663" s="240"/>
      <c r="K663" s="240"/>
      <c r="L663" s="240"/>
      <c r="N663" s="285"/>
      <c r="O663" s="287"/>
      <c r="P663" s="285"/>
      <c r="Q663" s="285"/>
    </row>
    <row r="664" spans="2:17" s="286" customFormat="1" x14ac:dyDescent="0.3">
      <c r="B664" s="240"/>
      <c r="C664" s="240"/>
      <c r="D664" s="288"/>
      <c r="E664" s="288"/>
      <c r="F664" s="288"/>
      <c r="G664" s="240"/>
      <c r="H664" s="240"/>
      <c r="I664" s="240"/>
      <c r="J664" s="240"/>
      <c r="K664" s="240"/>
      <c r="L664" s="240"/>
      <c r="N664" s="285"/>
      <c r="O664" s="287"/>
      <c r="P664" s="285"/>
      <c r="Q664" s="285"/>
    </row>
    <row r="665" spans="2:17" s="286" customFormat="1" x14ac:dyDescent="0.3">
      <c r="B665" s="240"/>
      <c r="C665" s="240"/>
      <c r="D665" s="288"/>
      <c r="E665" s="288"/>
      <c r="F665" s="288"/>
      <c r="G665" s="240"/>
      <c r="H665" s="240"/>
      <c r="I665" s="240"/>
      <c r="J665" s="240"/>
      <c r="K665" s="240"/>
      <c r="L665" s="240"/>
      <c r="N665" s="285"/>
      <c r="O665" s="287"/>
      <c r="P665" s="285"/>
      <c r="Q665" s="285"/>
    </row>
    <row r="666" spans="2:17" s="286" customFormat="1" x14ac:dyDescent="0.3">
      <c r="B666" s="240"/>
      <c r="C666" s="240"/>
      <c r="D666" s="288"/>
      <c r="E666" s="288"/>
      <c r="F666" s="288"/>
      <c r="G666" s="240"/>
      <c r="H666" s="240"/>
      <c r="I666" s="240"/>
      <c r="J666" s="240"/>
      <c r="K666" s="240"/>
      <c r="L666" s="240"/>
      <c r="N666" s="285"/>
      <c r="O666" s="287"/>
      <c r="P666" s="285"/>
      <c r="Q666" s="285"/>
    </row>
    <row r="667" spans="2:17" s="286" customFormat="1" x14ac:dyDescent="0.3">
      <c r="B667" s="240"/>
      <c r="C667" s="240"/>
      <c r="D667" s="288"/>
      <c r="E667" s="288"/>
      <c r="F667" s="288"/>
      <c r="G667" s="240"/>
      <c r="H667" s="240"/>
      <c r="I667" s="240"/>
      <c r="J667" s="240"/>
      <c r="K667" s="240"/>
      <c r="L667" s="240"/>
      <c r="N667" s="285"/>
      <c r="O667" s="287"/>
      <c r="P667" s="285"/>
      <c r="Q667" s="285"/>
    </row>
    <row r="668" spans="2:17" s="286" customFormat="1" x14ac:dyDescent="0.3">
      <c r="B668" s="240"/>
      <c r="C668" s="240"/>
      <c r="D668" s="288"/>
      <c r="E668" s="288"/>
      <c r="F668" s="288"/>
      <c r="G668" s="240"/>
      <c r="H668" s="240"/>
      <c r="I668" s="240"/>
      <c r="J668" s="240"/>
      <c r="K668" s="240"/>
      <c r="L668" s="240"/>
      <c r="N668" s="285"/>
      <c r="O668" s="287"/>
      <c r="P668" s="285"/>
      <c r="Q668" s="285"/>
    </row>
    <row r="669" spans="2:17" s="286" customFormat="1" x14ac:dyDescent="0.3">
      <c r="B669" s="240"/>
      <c r="C669" s="240"/>
      <c r="D669" s="288"/>
      <c r="E669" s="288"/>
      <c r="F669" s="288"/>
      <c r="G669" s="240"/>
      <c r="H669" s="240"/>
      <c r="I669" s="240"/>
      <c r="J669" s="240"/>
      <c r="K669" s="240"/>
      <c r="L669" s="240"/>
      <c r="N669" s="285"/>
      <c r="O669" s="287"/>
      <c r="P669" s="285"/>
      <c r="Q669" s="285"/>
    </row>
    <row r="670" spans="2:17" s="286" customFormat="1" x14ac:dyDescent="0.3">
      <c r="B670" s="240"/>
      <c r="C670" s="240"/>
      <c r="D670" s="288"/>
      <c r="E670" s="288"/>
      <c r="F670" s="288"/>
      <c r="G670" s="240"/>
      <c r="H670" s="240"/>
      <c r="I670" s="240"/>
      <c r="J670" s="240"/>
      <c r="K670" s="240"/>
      <c r="L670" s="240"/>
      <c r="N670" s="285"/>
      <c r="O670" s="287"/>
      <c r="P670" s="285"/>
      <c r="Q670" s="285"/>
    </row>
    <row r="671" spans="2:17" s="286" customFormat="1" x14ac:dyDescent="0.3">
      <c r="B671" s="240"/>
      <c r="C671" s="240"/>
      <c r="D671" s="288"/>
      <c r="E671" s="288"/>
      <c r="F671" s="288"/>
      <c r="G671" s="240"/>
      <c r="H671" s="240"/>
      <c r="I671" s="240"/>
      <c r="J671" s="240"/>
      <c r="K671" s="240"/>
      <c r="L671" s="240"/>
      <c r="N671" s="285"/>
      <c r="O671" s="287"/>
      <c r="P671" s="285"/>
      <c r="Q671" s="285"/>
    </row>
    <row r="672" spans="2:17" s="286" customFormat="1" x14ac:dyDescent="0.3">
      <c r="B672" s="240"/>
      <c r="C672" s="240"/>
      <c r="D672" s="288"/>
      <c r="E672" s="288"/>
      <c r="F672" s="288"/>
      <c r="G672" s="240"/>
      <c r="H672" s="240"/>
      <c r="I672" s="240"/>
      <c r="J672" s="240"/>
      <c r="K672" s="240"/>
      <c r="L672" s="240"/>
      <c r="N672" s="285"/>
      <c r="O672" s="287"/>
      <c r="P672" s="285"/>
      <c r="Q672" s="285"/>
    </row>
    <row r="673" spans="2:17" s="286" customFormat="1" x14ac:dyDescent="0.3">
      <c r="B673" s="240"/>
      <c r="C673" s="240"/>
      <c r="D673" s="288"/>
      <c r="E673" s="288"/>
      <c r="F673" s="288"/>
      <c r="G673" s="240"/>
      <c r="H673" s="240"/>
      <c r="I673" s="240"/>
      <c r="J673" s="240"/>
      <c r="K673" s="240"/>
      <c r="L673" s="240"/>
      <c r="N673" s="285"/>
      <c r="O673" s="287"/>
      <c r="P673" s="285"/>
      <c r="Q673" s="285"/>
    </row>
    <row r="674" spans="2:17" s="286" customFormat="1" x14ac:dyDescent="0.3">
      <c r="B674" s="240"/>
      <c r="C674" s="240"/>
      <c r="D674" s="288"/>
      <c r="E674" s="288"/>
      <c r="F674" s="288"/>
      <c r="G674" s="240"/>
      <c r="H674" s="240"/>
      <c r="I674" s="240"/>
      <c r="J674" s="240"/>
      <c r="K674" s="240"/>
      <c r="L674" s="240"/>
      <c r="N674" s="285"/>
      <c r="O674" s="287"/>
      <c r="P674" s="285"/>
      <c r="Q674" s="285"/>
    </row>
    <row r="675" spans="2:17" s="286" customFormat="1" x14ac:dyDescent="0.3">
      <c r="B675" s="240"/>
      <c r="C675" s="240"/>
      <c r="D675" s="288"/>
      <c r="E675" s="288"/>
      <c r="F675" s="288"/>
      <c r="G675" s="240"/>
      <c r="H675" s="240"/>
      <c r="I675" s="240"/>
      <c r="J675" s="240"/>
      <c r="K675" s="240"/>
      <c r="L675" s="240"/>
      <c r="N675" s="285"/>
      <c r="O675" s="287"/>
      <c r="P675" s="285"/>
      <c r="Q675" s="285"/>
    </row>
    <row r="676" spans="2:17" s="286" customFormat="1" x14ac:dyDescent="0.3">
      <c r="B676" s="240"/>
      <c r="C676" s="240"/>
      <c r="D676" s="288"/>
      <c r="E676" s="288"/>
      <c r="F676" s="288"/>
      <c r="G676" s="240"/>
      <c r="H676" s="240"/>
      <c r="I676" s="240"/>
      <c r="J676" s="240"/>
      <c r="K676" s="240"/>
      <c r="L676" s="240"/>
      <c r="N676" s="285"/>
      <c r="O676" s="287"/>
      <c r="P676" s="285"/>
      <c r="Q676" s="285"/>
    </row>
    <row r="677" spans="2:17" s="286" customFormat="1" x14ac:dyDescent="0.3">
      <c r="B677" s="240"/>
      <c r="C677" s="240"/>
      <c r="D677" s="288"/>
      <c r="E677" s="288"/>
      <c r="F677" s="288"/>
      <c r="G677" s="240"/>
      <c r="H677" s="240"/>
      <c r="I677" s="240"/>
      <c r="J677" s="240"/>
      <c r="K677" s="240"/>
      <c r="L677" s="240"/>
      <c r="N677" s="285"/>
      <c r="O677" s="287"/>
      <c r="P677" s="285"/>
      <c r="Q677" s="285"/>
    </row>
    <row r="678" spans="2:17" s="286" customFormat="1" x14ac:dyDescent="0.3">
      <c r="B678" s="297"/>
      <c r="C678" s="297"/>
      <c r="D678" s="298"/>
      <c r="E678" s="298"/>
      <c r="F678" s="298"/>
      <c r="G678" s="297"/>
      <c r="H678" s="297"/>
      <c r="I678" s="297"/>
      <c r="J678" s="297"/>
      <c r="K678" s="297"/>
      <c r="L678" s="297"/>
      <c r="N678" s="285"/>
      <c r="O678" s="287"/>
      <c r="P678" s="285"/>
      <c r="Q678" s="285"/>
    </row>
    <row r="679" spans="2:17" s="286" customFormat="1" x14ac:dyDescent="0.3">
      <c r="B679" s="297"/>
      <c r="C679" s="297"/>
      <c r="D679" s="298"/>
      <c r="E679" s="298"/>
      <c r="F679" s="298"/>
      <c r="G679" s="297"/>
      <c r="H679" s="297"/>
      <c r="I679" s="297"/>
      <c r="J679" s="297"/>
      <c r="K679" s="297"/>
      <c r="L679" s="297"/>
      <c r="N679" s="285"/>
      <c r="O679" s="287"/>
      <c r="P679" s="285"/>
      <c r="Q679" s="285"/>
    </row>
    <row r="680" spans="2:17" s="286" customFormat="1" x14ac:dyDescent="0.3">
      <c r="B680" s="297"/>
      <c r="C680" s="297"/>
      <c r="D680" s="298"/>
      <c r="E680" s="298"/>
      <c r="F680" s="298"/>
      <c r="G680" s="297"/>
      <c r="H680" s="297"/>
      <c r="I680" s="297"/>
      <c r="J680" s="297"/>
      <c r="K680" s="297"/>
      <c r="L680" s="297"/>
      <c r="N680" s="285"/>
      <c r="O680" s="287"/>
      <c r="P680" s="285"/>
      <c r="Q680" s="285"/>
    </row>
    <row r="681" spans="2:17" s="286" customFormat="1" x14ac:dyDescent="0.3">
      <c r="B681" s="297"/>
      <c r="C681" s="297"/>
      <c r="D681" s="298"/>
      <c r="E681" s="298"/>
      <c r="F681" s="298"/>
      <c r="G681" s="297"/>
      <c r="H681" s="297"/>
      <c r="I681" s="297"/>
      <c r="J681" s="297"/>
      <c r="K681" s="297"/>
      <c r="L681" s="297"/>
      <c r="N681" s="285"/>
      <c r="O681" s="287"/>
      <c r="P681" s="285"/>
      <c r="Q681" s="285"/>
    </row>
    <row r="682" spans="2:17" s="286" customFormat="1" x14ac:dyDescent="0.3">
      <c r="B682" s="297"/>
      <c r="C682" s="297"/>
      <c r="D682" s="298"/>
      <c r="E682" s="298"/>
      <c r="F682" s="298"/>
      <c r="G682" s="297"/>
      <c r="H682" s="297"/>
      <c r="I682" s="297"/>
      <c r="J682" s="297"/>
      <c r="K682" s="297"/>
      <c r="L682" s="297"/>
      <c r="N682" s="285"/>
      <c r="O682" s="287"/>
      <c r="P682" s="285"/>
      <c r="Q682" s="285"/>
    </row>
    <row r="683" spans="2:17" s="286" customFormat="1" x14ac:dyDescent="0.3">
      <c r="B683" s="297"/>
      <c r="C683" s="297"/>
      <c r="D683" s="298"/>
      <c r="E683" s="298"/>
      <c r="F683" s="298"/>
      <c r="G683" s="297"/>
      <c r="H683" s="297"/>
      <c r="I683" s="297"/>
      <c r="J683" s="297"/>
      <c r="K683" s="297"/>
      <c r="L683" s="297"/>
      <c r="N683" s="285"/>
      <c r="O683" s="287"/>
      <c r="P683" s="285"/>
      <c r="Q683" s="285"/>
    </row>
    <row r="684" spans="2:17" s="286" customFormat="1" x14ac:dyDescent="0.3">
      <c r="B684" s="297"/>
      <c r="C684" s="297"/>
      <c r="D684" s="298"/>
      <c r="E684" s="298"/>
      <c r="F684" s="298"/>
      <c r="G684" s="297"/>
      <c r="H684" s="297"/>
      <c r="I684" s="297"/>
      <c r="J684" s="297"/>
      <c r="K684" s="297"/>
      <c r="L684" s="297"/>
      <c r="N684" s="285"/>
      <c r="O684" s="287"/>
      <c r="P684" s="285"/>
      <c r="Q684" s="285"/>
    </row>
    <row r="685" spans="2:17" s="286" customFormat="1" x14ac:dyDescent="0.3">
      <c r="B685" s="297"/>
      <c r="C685" s="297"/>
      <c r="D685" s="298"/>
      <c r="E685" s="298"/>
      <c r="F685" s="298"/>
      <c r="G685" s="297"/>
      <c r="H685" s="297"/>
      <c r="I685" s="297"/>
      <c r="J685" s="297"/>
      <c r="K685" s="297"/>
      <c r="L685" s="297"/>
      <c r="N685" s="285"/>
      <c r="O685" s="287"/>
      <c r="P685" s="285"/>
      <c r="Q685" s="285"/>
    </row>
    <row r="686" spans="2:17" s="286" customFormat="1" x14ac:dyDescent="0.3">
      <c r="B686" s="297"/>
      <c r="C686" s="297"/>
      <c r="D686" s="298"/>
      <c r="E686" s="298"/>
      <c r="F686" s="298"/>
      <c r="G686" s="297"/>
      <c r="H686" s="297"/>
      <c r="I686" s="297"/>
      <c r="J686" s="297"/>
      <c r="K686" s="297"/>
      <c r="L686" s="297"/>
      <c r="N686" s="285"/>
      <c r="O686" s="287"/>
      <c r="P686" s="285"/>
      <c r="Q686" s="285"/>
    </row>
    <row r="687" spans="2:17" s="286" customFormat="1" x14ac:dyDescent="0.3">
      <c r="B687" s="297"/>
      <c r="C687" s="297"/>
      <c r="D687" s="298"/>
      <c r="E687" s="298"/>
      <c r="F687" s="298"/>
      <c r="G687" s="297"/>
      <c r="H687" s="297"/>
      <c r="I687" s="297"/>
      <c r="J687" s="297"/>
      <c r="K687" s="297"/>
      <c r="L687" s="297"/>
      <c r="N687" s="285"/>
      <c r="O687" s="287"/>
      <c r="P687" s="285"/>
      <c r="Q687" s="285"/>
    </row>
    <row r="688" spans="2:17" s="286" customFormat="1" x14ac:dyDescent="0.3">
      <c r="B688" s="297"/>
      <c r="C688" s="297"/>
      <c r="D688" s="298"/>
      <c r="E688" s="298"/>
      <c r="F688" s="298"/>
      <c r="G688" s="297"/>
      <c r="H688" s="297"/>
      <c r="I688" s="297"/>
      <c r="J688" s="297"/>
      <c r="K688" s="297"/>
      <c r="L688" s="297"/>
      <c r="N688" s="285"/>
      <c r="O688" s="287"/>
      <c r="P688" s="285"/>
      <c r="Q688" s="285"/>
    </row>
    <row r="689" spans="2:17" s="286" customFormat="1" x14ac:dyDescent="0.3">
      <c r="B689" s="297"/>
      <c r="C689" s="297"/>
      <c r="D689" s="298"/>
      <c r="E689" s="298"/>
      <c r="F689" s="298"/>
      <c r="G689" s="297"/>
      <c r="H689" s="297"/>
      <c r="I689" s="297"/>
      <c r="J689" s="297"/>
      <c r="K689" s="297"/>
      <c r="L689" s="297"/>
      <c r="N689" s="285"/>
      <c r="O689" s="287"/>
      <c r="P689" s="285"/>
      <c r="Q689" s="285"/>
    </row>
    <row r="690" spans="2:17" s="286" customFormat="1" x14ac:dyDescent="0.3">
      <c r="B690" s="297"/>
      <c r="C690" s="297"/>
      <c r="D690" s="298"/>
      <c r="E690" s="298"/>
      <c r="F690" s="298"/>
      <c r="G690" s="297"/>
      <c r="H690" s="297"/>
      <c r="I690" s="297"/>
      <c r="J690" s="297"/>
      <c r="K690" s="297"/>
      <c r="L690" s="297"/>
      <c r="N690" s="285"/>
      <c r="O690" s="287"/>
      <c r="P690" s="285"/>
      <c r="Q690" s="285"/>
    </row>
    <row r="691" spans="2:17" s="286" customFormat="1" x14ac:dyDescent="0.3">
      <c r="B691" s="297"/>
      <c r="C691" s="297"/>
      <c r="D691" s="298"/>
      <c r="E691" s="298"/>
      <c r="F691" s="298"/>
      <c r="G691" s="297"/>
      <c r="H691" s="297"/>
      <c r="I691" s="297"/>
      <c r="J691" s="297"/>
      <c r="K691" s="297"/>
      <c r="L691" s="297"/>
      <c r="N691" s="285"/>
      <c r="O691" s="287"/>
      <c r="P691" s="285"/>
      <c r="Q691" s="285"/>
    </row>
    <row r="692" spans="2:17" s="286" customFormat="1" x14ac:dyDescent="0.3">
      <c r="B692" s="297"/>
      <c r="C692" s="297"/>
      <c r="D692" s="298"/>
      <c r="E692" s="298"/>
      <c r="F692" s="298"/>
      <c r="G692" s="297"/>
      <c r="H692" s="297"/>
      <c r="I692" s="297"/>
      <c r="J692" s="297"/>
      <c r="K692" s="297"/>
      <c r="L692" s="297"/>
      <c r="N692" s="285"/>
      <c r="O692" s="287"/>
      <c r="P692" s="285"/>
      <c r="Q692" s="285"/>
    </row>
    <row r="693" spans="2:17" s="286" customFormat="1" x14ac:dyDescent="0.3">
      <c r="B693" s="297"/>
      <c r="C693" s="297"/>
      <c r="D693" s="298"/>
      <c r="E693" s="298"/>
      <c r="F693" s="298"/>
      <c r="G693" s="297"/>
      <c r="H693" s="297"/>
      <c r="I693" s="297"/>
      <c r="J693" s="297"/>
      <c r="K693" s="297"/>
      <c r="L693" s="297"/>
      <c r="N693" s="285"/>
      <c r="O693" s="287"/>
      <c r="P693" s="285"/>
      <c r="Q693" s="285"/>
    </row>
    <row r="694" spans="2:17" s="286" customFormat="1" x14ac:dyDescent="0.3">
      <c r="B694" s="297"/>
      <c r="C694" s="297"/>
      <c r="D694" s="298"/>
      <c r="E694" s="298"/>
      <c r="F694" s="298"/>
      <c r="G694" s="297"/>
      <c r="H694" s="297"/>
      <c r="I694" s="297"/>
      <c r="J694" s="297"/>
      <c r="K694" s="297"/>
      <c r="L694" s="297"/>
      <c r="N694" s="285"/>
      <c r="O694" s="287"/>
      <c r="P694" s="285"/>
      <c r="Q694" s="285"/>
    </row>
    <row r="695" spans="2:17" s="286" customFormat="1" x14ac:dyDescent="0.3">
      <c r="B695" s="297"/>
      <c r="C695" s="297"/>
      <c r="D695" s="298"/>
      <c r="E695" s="298"/>
      <c r="F695" s="298"/>
      <c r="G695" s="297"/>
      <c r="H695" s="297"/>
      <c r="I695" s="297"/>
      <c r="J695" s="297"/>
      <c r="K695" s="297"/>
      <c r="L695" s="297"/>
      <c r="N695" s="285"/>
      <c r="O695" s="287"/>
      <c r="P695" s="285"/>
      <c r="Q695" s="285"/>
    </row>
    <row r="696" spans="2:17" s="286" customFormat="1" x14ac:dyDescent="0.3">
      <c r="B696" s="297"/>
      <c r="C696" s="297"/>
      <c r="D696" s="298"/>
      <c r="E696" s="298"/>
      <c r="F696" s="298"/>
      <c r="G696" s="297"/>
      <c r="H696" s="297"/>
      <c r="I696" s="297"/>
      <c r="J696" s="297"/>
      <c r="K696" s="297"/>
      <c r="L696" s="297"/>
      <c r="N696" s="285"/>
      <c r="O696" s="287"/>
      <c r="P696" s="285"/>
      <c r="Q696" s="285"/>
    </row>
    <row r="697" spans="2:17" s="286" customFormat="1" x14ac:dyDescent="0.3">
      <c r="B697" s="297"/>
      <c r="C697" s="297"/>
      <c r="D697" s="298"/>
      <c r="E697" s="298"/>
      <c r="F697" s="298"/>
      <c r="G697" s="297"/>
      <c r="H697" s="297"/>
      <c r="I697" s="297"/>
      <c r="J697" s="297"/>
      <c r="K697" s="297"/>
      <c r="L697" s="297"/>
      <c r="N697" s="285"/>
      <c r="O697" s="287"/>
      <c r="P697" s="285"/>
      <c r="Q697" s="285"/>
    </row>
    <row r="698" spans="2:17" s="286" customFormat="1" x14ac:dyDescent="0.3">
      <c r="B698" s="297"/>
      <c r="C698" s="297"/>
      <c r="D698" s="298"/>
      <c r="E698" s="298"/>
      <c r="F698" s="298"/>
      <c r="G698" s="297"/>
      <c r="H698" s="297"/>
      <c r="I698" s="297"/>
      <c r="J698" s="297"/>
      <c r="K698" s="297"/>
      <c r="L698" s="297"/>
      <c r="N698" s="285"/>
      <c r="O698" s="287"/>
      <c r="P698" s="285"/>
      <c r="Q698" s="285"/>
    </row>
    <row r="699" spans="2:17" s="286" customFormat="1" x14ac:dyDescent="0.3">
      <c r="B699" s="297"/>
      <c r="C699" s="297"/>
      <c r="D699" s="298"/>
      <c r="E699" s="298"/>
      <c r="F699" s="298"/>
      <c r="G699" s="297"/>
      <c r="H699" s="297"/>
      <c r="I699" s="297"/>
      <c r="J699" s="297"/>
      <c r="K699" s="297"/>
      <c r="L699" s="297"/>
      <c r="N699" s="285"/>
      <c r="O699" s="287"/>
      <c r="P699" s="285"/>
      <c r="Q699" s="285"/>
    </row>
    <row r="700" spans="2:17" s="286" customFormat="1" x14ac:dyDescent="0.3">
      <c r="B700" s="297"/>
      <c r="C700" s="297"/>
      <c r="D700" s="298"/>
      <c r="E700" s="298"/>
      <c r="F700" s="298"/>
      <c r="G700" s="297"/>
      <c r="H700" s="297"/>
      <c r="I700" s="297"/>
      <c r="J700" s="297"/>
      <c r="K700" s="297"/>
      <c r="L700" s="297"/>
      <c r="N700" s="285"/>
      <c r="O700" s="287"/>
      <c r="P700" s="285"/>
      <c r="Q700" s="285"/>
    </row>
    <row r="701" spans="2:17" s="286" customFormat="1" x14ac:dyDescent="0.3">
      <c r="B701" s="297"/>
      <c r="C701" s="297"/>
      <c r="D701" s="298"/>
      <c r="E701" s="298"/>
      <c r="F701" s="298"/>
      <c r="G701" s="297"/>
      <c r="H701" s="297"/>
      <c r="I701" s="297"/>
      <c r="J701" s="297"/>
      <c r="K701" s="297"/>
      <c r="L701" s="297"/>
      <c r="N701" s="285"/>
      <c r="O701" s="287"/>
      <c r="P701" s="285"/>
      <c r="Q701" s="285"/>
    </row>
    <row r="702" spans="2:17" s="286" customFormat="1" x14ac:dyDescent="0.3">
      <c r="B702" s="297"/>
      <c r="C702" s="297"/>
      <c r="D702" s="298"/>
      <c r="E702" s="298"/>
      <c r="F702" s="298"/>
      <c r="G702" s="297"/>
      <c r="H702" s="297"/>
      <c r="I702" s="297"/>
      <c r="J702" s="297"/>
      <c r="K702" s="297"/>
      <c r="L702" s="297"/>
      <c r="N702" s="285"/>
      <c r="O702" s="287"/>
      <c r="P702" s="285"/>
      <c r="Q702" s="285"/>
    </row>
    <row r="703" spans="2:17" s="286" customFormat="1" x14ac:dyDescent="0.3">
      <c r="B703" s="297"/>
      <c r="C703" s="297"/>
      <c r="D703" s="298"/>
      <c r="E703" s="298"/>
      <c r="F703" s="298"/>
      <c r="G703" s="297"/>
      <c r="H703" s="297"/>
      <c r="I703" s="297"/>
      <c r="J703" s="297"/>
      <c r="K703" s="297"/>
      <c r="L703" s="297"/>
      <c r="N703" s="285"/>
      <c r="O703" s="287"/>
      <c r="P703" s="285"/>
      <c r="Q703" s="285"/>
    </row>
    <row r="704" spans="2:17" s="286" customFormat="1" x14ac:dyDescent="0.3">
      <c r="B704" s="297"/>
      <c r="C704" s="297"/>
      <c r="D704" s="298"/>
      <c r="E704" s="298"/>
      <c r="F704" s="298"/>
      <c r="G704" s="297"/>
      <c r="H704" s="297"/>
      <c r="I704" s="297"/>
      <c r="J704" s="297"/>
      <c r="K704" s="297"/>
      <c r="L704" s="297"/>
      <c r="N704" s="285"/>
      <c r="O704" s="287"/>
      <c r="P704" s="285"/>
      <c r="Q704" s="285"/>
    </row>
    <row r="705" spans="2:17" s="286" customFormat="1" x14ac:dyDescent="0.3">
      <c r="B705" s="297"/>
      <c r="C705" s="297"/>
      <c r="D705" s="298"/>
      <c r="E705" s="298"/>
      <c r="F705" s="298"/>
      <c r="G705" s="297"/>
      <c r="H705" s="297"/>
      <c r="I705" s="297"/>
      <c r="J705" s="297"/>
      <c r="K705" s="297"/>
      <c r="L705" s="297"/>
      <c r="N705" s="285"/>
      <c r="O705" s="287"/>
      <c r="P705" s="285"/>
      <c r="Q705" s="285"/>
    </row>
    <row r="706" spans="2:17" s="286" customFormat="1" x14ac:dyDescent="0.3">
      <c r="B706" s="297"/>
      <c r="C706" s="297"/>
      <c r="D706" s="298"/>
      <c r="E706" s="298"/>
      <c r="F706" s="298"/>
      <c r="G706" s="297"/>
      <c r="H706" s="297"/>
      <c r="I706" s="297"/>
      <c r="J706" s="297"/>
      <c r="K706" s="297"/>
      <c r="L706" s="297"/>
      <c r="N706" s="285"/>
      <c r="O706" s="287"/>
      <c r="P706" s="285"/>
      <c r="Q706" s="285"/>
    </row>
    <row r="707" spans="2:17" s="286" customFormat="1" x14ac:dyDescent="0.3">
      <c r="B707" s="297"/>
      <c r="C707" s="297"/>
      <c r="D707" s="298"/>
      <c r="E707" s="298"/>
      <c r="F707" s="298"/>
      <c r="G707" s="297"/>
      <c r="H707" s="297"/>
      <c r="I707" s="297"/>
      <c r="J707" s="297"/>
      <c r="K707" s="297"/>
      <c r="L707" s="297"/>
      <c r="N707" s="285"/>
      <c r="O707" s="287"/>
      <c r="P707" s="285"/>
      <c r="Q707" s="285"/>
    </row>
    <row r="708" spans="2:17" s="286" customFormat="1" x14ac:dyDescent="0.3">
      <c r="B708" s="297"/>
      <c r="C708" s="297"/>
      <c r="D708" s="298"/>
      <c r="E708" s="298"/>
      <c r="F708" s="298"/>
      <c r="G708" s="297"/>
      <c r="H708" s="297"/>
      <c r="I708" s="297"/>
      <c r="J708" s="297"/>
      <c r="K708" s="297"/>
      <c r="L708" s="297"/>
      <c r="N708" s="285"/>
      <c r="O708" s="287"/>
      <c r="P708" s="285"/>
      <c r="Q708" s="285"/>
    </row>
    <row r="709" spans="2:17" s="286" customFormat="1" x14ac:dyDescent="0.3">
      <c r="B709" s="297"/>
      <c r="C709" s="297"/>
      <c r="D709" s="298"/>
      <c r="E709" s="298"/>
      <c r="F709" s="298"/>
      <c r="G709" s="297"/>
      <c r="H709" s="297"/>
      <c r="I709" s="297"/>
      <c r="J709" s="297"/>
      <c r="K709" s="297"/>
      <c r="L709" s="297"/>
      <c r="N709" s="285"/>
      <c r="O709" s="287"/>
      <c r="P709" s="285"/>
      <c r="Q709" s="285"/>
    </row>
    <row r="710" spans="2:17" s="286" customFormat="1" x14ac:dyDescent="0.3">
      <c r="B710" s="297"/>
      <c r="C710" s="297"/>
      <c r="D710" s="298"/>
      <c r="E710" s="298"/>
      <c r="F710" s="298"/>
      <c r="G710" s="297"/>
      <c r="H710" s="297"/>
      <c r="I710" s="297"/>
      <c r="J710" s="297"/>
      <c r="K710" s="297"/>
      <c r="L710" s="297"/>
      <c r="N710" s="285"/>
      <c r="O710" s="287"/>
      <c r="P710" s="285"/>
      <c r="Q710" s="285"/>
    </row>
    <row r="711" spans="2:17" s="286" customFormat="1" x14ac:dyDescent="0.3">
      <c r="B711" s="297"/>
      <c r="C711" s="297"/>
      <c r="D711" s="298"/>
      <c r="E711" s="298"/>
      <c r="F711" s="298"/>
      <c r="G711" s="297"/>
      <c r="H711" s="297"/>
      <c r="I711" s="297"/>
      <c r="J711" s="297"/>
      <c r="K711" s="297"/>
      <c r="L711" s="297"/>
      <c r="N711" s="285"/>
      <c r="O711" s="287"/>
      <c r="P711" s="285"/>
      <c r="Q711" s="285"/>
    </row>
    <row r="712" spans="2:17" s="286" customFormat="1" x14ac:dyDescent="0.3">
      <c r="B712" s="297"/>
      <c r="C712" s="297"/>
      <c r="D712" s="298"/>
      <c r="E712" s="298"/>
      <c r="F712" s="298"/>
      <c r="G712" s="297"/>
      <c r="H712" s="297"/>
      <c r="I712" s="297"/>
      <c r="J712" s="297"/>
      <c r="K712" s="297"/>
      <c r="L712" s="297"/>
      <c r="N712" s="285"/>
      <c r="O712" s="287"/>
      <c r="P712" s="285"/>
      <c r="Q712" s="285"/>
    </row>
    <row r="713" spans="2:17" s="286" customFormat="1" x14ac:dyDescent="0.3">
      <c r="B713" s="297"/>
      <c r="C713" s="297"/>
      <c r="D713" s="298"/>
      <c r="E713" s="298"/>
      <c r="F713" s="298"/>
      <c r="G713" s="297"/>
      <c r="H713" s="297"/>
      <c r="I713" s="297"/>
      <c r="J713" s="297"/>
      <c r="K713" s="297"/>
      <c r="L713" s="297"/>
      <c r="N713" s="285"/>
      <c r="O713" s="287"/>
      <c r="P713" s="285"/>
      <c r="Q713" s="285"/>
    </row>
    <row r="714" spans="2:17" s="286" customFormat="1" x14ac:dyDescent="0.3">
      <c r="B714" s="297"/>
      <c r="C714" s="297"/>
      <c r="D714" s="298"/>
      <c r="E714" s="298"/>
      <c r="F714" s="298"/>
      <c r="G714" s="297"/>
      <c r="H714" s="297"/>
      <c r="I714" s="297"/>
      <c r="J714" s="297"/>
      <c r="K714" s="297"/>
      <c r="L714" s="297"/>
      <c r="N714" s="285"/>
      <c r="O714" s="287"/>
      <c r="P714" s="285"/>
      <c r="Q714" s="285"/>
    </row>
    <row r="715" spans="2:17" s="286" customFormat="1" x14ac:dyDescent="0.3">
      <c r="B715" s="297"/>
      <c r="C715" s="297"/>
      <c r="D715" s="298"/>
      <c r="E715" s="298"/>
      <c r="F715" s="298"/>
      <c r="G715" s="297"/>
      <c r="H715" s="297"/>
      <c r="I715" s="297"/>
      <c r="J715" s="297"/>
      <c r="K715" s="297"/>
      <c r="L715" s="297"/>
      <c r="N715" s="285"/>
      <c r="O715" s="287"/>
      <c r="P715" s="285"/>
      <c r="Q715" s="285"/>
    </row>
    <row r="716" spans="2:17" s="286" customFormat="1" x14ac:dyDescent="0.3">
      <c r="B716" s="297"/>
      <c r="C716" s="297"/>
      <c r="D716" s="298"/>
      <c r="E716" s="298"/>
      <c r="F716" s="298"/>
      <c r="G716" s="297"/>
      <c r="H716" s="297"/>
      <c r="I716" s="297"/>
      <c r="J716" s="297"/>
      <c r="K716" s="297"/>
      <c r="L716" s="297"/>
      <c r="N716" s="285"/>
      <c r="O716" s="287"/>
      <c r="P716" s="285"/>
      <c r="Q716" s="285"/>
    </row>
    <row r="717" spans="2:17" s="286" customFormat="1" x14ac:dyDescent="0.3">
      <c r="B717" s="297"/>
      <c r="C717" s="297"/>
      <c r="D717" s="298"/>
      <c r="E717" s="298"/>
      <c r="F717" s="298"/>
      <c r="G717" s="297"/>
      <c r="H717" s="297"/>
      <c r="I717" s="297"/>
      <c r="J717" s="297"/>
      <c r="K717" s="297"/>
      <c r="L717" s="297"/>
      <c r="N717" s="285"/>
      <c r="O717" s="287"/>
      <c r="P717" s="285"/>
      <c r="Q717" s="285"/>
    </row>
    <row r="718" spans="2:17" s="286" customFormat="1" x14ac:dyDescent="0.3">
      <c r="B718" s="297"/>
      <c r="C718" s="297"/>
      <c r="D718" s="298"/>
      <c r="E718" s="298"/>
      <c r="F718" s="298"/>
      <c r="G718" s="297"/>
      <c r="H718" s="297"/>
      <c r="I718" s="297"/>
      <c r="J718" s="297"/>
      <c r="K718" s="297"/>
      <c r="L718" s="297"/>
      <c r="N718" s="285"/>
      <c r="O718" s="287"/>
      <c r="P718" s="285"/>
      <c r="Q718" s="285"/>
    </row>
    <row r="719" spans="2:17" s="286" customFormat="1" x14ac:dyDescent="0.3">
      <c r="B719" s="297"/>
      <c r="C719" s="297"/>
      <c r="D719" s="298"/>
      <c r="E719" s="298"/>
      <c r="F719" s="298"/>
      <c r="G719" s="297"/>
      <c r="H719" s="297"/>
      <c r="I719" s="297"/>
      <c r="J719" s="297"/>
      <c r="K719" s="297"/>
      <c r="L719" s="297"/>
      <c r="N719" s="285"/>
      <c r="O719" s="287"/>
      <c r="P719" s="285"/>
      <c r="Q719" s="285"/>
    </row>
    <row r="720" spans="2:17" s="286" customFormat="1" x14ac:dyDescent="0.3">
      <c r="B720" s="297"/>
      <c r="C720" s="297"/>
      <c r="D720" s="298"/>
      <c r="E720" s="298"/>
      <c r="F720" s="298"/>
      <c r="G720" s="297"/>
      <c r="H720" s="297"/>
      <c r="I720" s="297"/>
      <c r="J720" s="297"/>
      <c r="K720" s="297"/>
      <c r="L720" s="297"/>
      <c r="N720" s="285"/>
      <c r="O720" s="287"/>
      <c r="P720" s="285"/>
      <c r="Q720" s="285"/>
    </row>
    <row r="721" spans="2:17" s="286" customFormat="1" x14ac:dyDescent="0.3">
      <c r="B721" s="297"/>
      <c r="C721" s="297"/>
      <c r="D721" s="298"/>
      <c r="E721" s="298"/>
      <c r="F721" s="298"/>
      <c r="G721" s="297"/>
      <c r="H721" s="297"/>
      <c r="I721" s="297"/>
      <c r="J721" s="297"/>
      <c r="K721" s="297"/>
      <c r="L721" s="297"/>
      <c r="N721" s="285"/>
      <c r="O721" s="287"/>
      <c r="P721" s="285"/>
      <c r="Q721" s="285"/>
    </row>
    <row r="722" spans="2:17" s="286" customFormat="1" x14ac:dyDescent="0.3">
      <c r="B722" s="297"/>
      <c r="C722" s="297"/>
      <c r="D722" s="298"/>
      <c r="E722" s="298"/>
      <c r="F722" s="298"/>
      <c r="G722" s="297"/>
      <c r="H722" s="297"/>
      <c r="I722" s="297"/>
      <c r="J722" s="297"/>
      <c r="K722" s="297"/>
      <c r="L722" s="297"/>
      <c r="N722" s="285"/>
      <c r="O722" s="287"/>
      <c r="P722" s="285"/>
      <c r="Q722" s="285"/>
    </row>
    <row r="723" spans="2:17" s="286" customFormat="1" x14ac:dyDescent="0.3">
      <c r="B723" s="297"/>
      <c r="C723" s="297"/>
      <c r="D723" s="298"/>
      <c r="E723" s="298"/>
      <c r="F723" s="298"/>
      <c r="G723" s="297"/>
      <c r="H723" s="297"/>
      <c r="I723" s="297"/>
      <c r="J723" s="297"/>
      <c r="K723" s="297"/>
      <c r="L723" s="297"/>
      <c r="N723" s="285"/>
      <c r="O723" s="287"/>
      <c r="P723" s="285"/>
      <c r="Q723" s="285"/>
    </row>
    <row r="724" spans="2:17" s="286" customFormat="1" x14ac:dyDescent="0.3">
      <c r="B724" s="297"/>
      <c r="C724" s="297"/>
      <c r="D724" s="298"/>
      <c r="E724" s="298"/>
      <c r="F724" s="298"/>
      <c r="G724" s="297"/>
      <c r="H724" s="297"/>
      <c r="I724" s="297"/>
      <c r="J724" s="297"/>
      <c r="K724" s="297"/>
      <c r="L724" s="297"/>
      <c r="N724" s="285"/>
      <c r="O724" s="287"/>
      <c r="P724" s="285"/>
      <c r="Q724" s="285"/>
    </row>
    <row r="725" spans="2:17" s="286" customFormat="1" x14ac:dyDescent="0.3">
      <c r="B725" s="297"/>
      <c r="C725" s="297"/>
      <c r="D725" s="298"/>
      <c r="E725" s="298"/>
      <c r="F725" s="298"/>
      <c r="G725" s="297"/>
      <c r="H725" s="297"/>
      <c r="I725" s="297"/>
      <c r="J725" s="297"/>
      <c r="K725" s="297"/>
      <c r="L725" s="297"/>
      <c r="N725" s="285"/>
      <c r="O725" s="287"/>
      <c r="P725" s="285"/>
      <c r="Q725" s="285"/>
    </row>
    <row r="726" spans="2:17" s="286" customFormat="1" x14ac:dyDescent="0.3">
      <c r="B726" s="297"/>
      <c r="C726" s="297"/>
      <c r="D726" s="298"/>
      <c r="E726" s="298"/>
      <c r="F726" s="298"/>
      <c r="G726" s="297"/>
      <c r="H726" s="297"/>
      <c r="I726" s="297"/>
      <c r="J726" s="297"/>
      <c r="K726" s="297"/>
      <c r="L726" s="297"/>
      <c r="N726" s="285"/>
      <c r="O726" s="287"/>
      <c r="P726" s="285"/>
      <c r="Q726" s="285"/>
    </row>
    <row r="727" spans="2:17" s="286" customFormat="1" x14ac:dyDescent="0.3">
      <c r="B727" s="297"/>
      <c r="C727" s="297"/>
      <c r="D727" s="298"/>
      <c r="E727" s="298"/>
      <c r="F727" s="298"/>
      <c r="G727" s="297"/>
      <c r="H727" s="297"/>
      <c r="I727" s="297"/>
      <c r="J727" s="297"/>
      <c r="K727" s="297"/>
      <c r="L727" s="297"/>
      <c r="N727" s="285"/>
      <c r="O727" s="287"/>
      <c r="P727" s="285"/>
      <c r="Q727" s="285"/>
    </row>
    <row r="728" spans="2:17" s="286" customFormat="1" x14ac:dyDescent="0.3">
      <c r="B728" s="297"/>
      <c r="C728" s="297"/>
      <c r="D728" s="298"/>
      <c r="E728" s="298"/>
      <c r="F728" s="298"/>
      <c r="G728" s="297"/>
      <c r="H728" s="297"/>
      <c r="I728" s="297"/>
      <c r="J728" s="297"/>
      <c r="K728" s="297"/>
      <c r="L728" s="297"/>
      <c r="N728" s="285"/>
      <c r="O728" s="287"/>
      <c r="P728" s="285"/>
      <c r="Q728" s="285"/>
    </row>
    <row r="729" spans="2:17" s="286" customFormat="1" x14ac:dyDescent="0.3">
      <c r="B729" s="297"/>
      <c r="C729" s="297"/>
      <c r="D729" s="298"/>
      <c r="E729" s="298"/>
      <c r="F729" s="298"/>
      <c r="G729" s="297"/>
      <c r="H729" s="297"/>
      <c r="I729" s="297"/>
      <c r="J729" s="297"/>
      <c r="K729" s="297"/>
      <c r="L729" s="297"/>
      <c r="N729" s="285"/>
      <c r="O729" s="287"/>
      <c r="P729" s="285"/>
      <c r="Q729" s="285"/>
    </row>
    <row r="730" spans="2:17" s="286" customFormat="1" x14ac:dyDescent="0.3">
      <c r="B730" s="297"/>
      <c r="C730" s="297"/>
      <c r="D730" s="298"/>
      <c r="E730" s="298"/>
      <c r="F730" s="298"/>
      <c r="G730" s="297"/>
      <c r="H730" s="297"/>
      <c r="I730" s="297"/>
      <c r="J730" s="297"/>
      <c r="K730" s="297"/>
      <c r="L730" s="297"/>
      <c r="N730" s="285"/>
      <c r="O730" s="287"/>
      <c r="P730" s="285"/>
      <c r="Q730" s="285"/>
    </row>
    <row r="731" spans="2:17" s="286" customFormat="1" x14ac:dyDescent="0.3">
      <c r="B731" s="297"/>
      <c r="C731" s="297"/>
      <c r="D731" s="298"/>
      <c r="E731" s="298"/>
      <c r="F731" s="298"/>
      <c r="G731" s="297"/>
      <c r="H731" s="297"/>
      <c r="I731" s="297"/>
      <c r="J731" s="297"/>
      <c r="K731" s="297"/>
      <c r="L731" s="297"/>
      <c r="N731" s="285"/>
      <c r="O731" s="287"/>
      <c r="P731" s="285"/>
      <c r="Q731" s="285"/>
    </row>
    <row r="732" spans="2:17" s="286" customFormat="1" x14ac:dyDescent="0.3">
      <c r="B732" s="297"/>
      <c r="C732" s="297"/>
      <c r="D732" s="298"/>
      <c r="E732" s="298"/>
      <c r="F732" s="298"/>
      <c r="G732" s="297"/>
      <c r="H732" s="297"/>
      <c r="I732" s="297"/>
      <c r="J732" s="297"/>
      <c r="K732" s="297"/>
      <c r="L732" s="297"/>
      <c r="N732" s="285"/>
      <c r="O732" s="287"/>
      <c r="P732" s="285"/>
      <c r="Q732" s="285"/>
    </row>
    <row r="733" spans="2:17" s="286" customFormat="1" x14ac:dyDescent="0.3">
      <c r="B733" s="297"/>
      <c r="C733" s="297"/>
      <c r="D733" s="298"/>
      <c r="E733" s="298"/>
      <c r="F733" s="298"/>
      <c r="G733" s="297"/>
      <c r="H733" s="297"/>
      <c r="I733" s="297"/>
      <c r="J733" s="297"/>
      <c r="K733" s="297"/>
      <c r="L733" s="297"/>
      <c r="N733" s="285"/>
      <c r="O733" s="287"/>
      <c r="P733" s="285"/>
      <c r="Q733" s="285"/>
    </row>
    <row r="734" spans="2:17" s="286" customFormat="1" x14ac:dyDescent="0.3">
      <c r="B734" s="297"/>
      <c r="C734" s="297"/>
      <c r="D734" s="298"/>
      <c r="E734" s="298"/>
      <c r="F734" s="298"/>
      <c r="G734" s="297"/>
      <c r="H734" s="297"/>
      <c r="I734" s="297"/>
      <c r="J734" s="297"/>
      <c r="K734" s="297"/>
      <c r="L734" s="297"/>
      <c r="N734" s="285"/>
      <c r="O734" s="287"/>
      <c r="P734" s="285"/>
      <c r="Q734" s="285"/>
    </row>
    <row r="735" spans="2:17" s="286" customFormat="1" x14ac:dyDescent="0.3">
      <c r="B735" s="297"/>
      <c r="C735" s="297"/>
      <c r="D735" s="298"/>
      <c r="E735" s="298"/>
      <c r="F735" s="298"/>
      <c r="G735" s="297"/>
      <c r="H735" s="297"/>
      <c r="I735" s="297"/>
      <c r="J735" s="297"/>
      <c r="K735" s="297"/>
      <c r="L735" s="297"/>
      <c r="N735" s="285"/>
      <c r="O735" s="287"/>
      <c r="P735" s="285"/>
      <c r="Q735" s="285"/>
    </row>
    <row r="736" spans="2:17" s="286" customFormat="1" x14ac:dyDescent="0.3">
      <c r="B736" s="297"/>
      <c r="C736" s="297"/>
      <c r="D736" s="298"/>
      <c r="E736" s="298"/>
      <c r="F736" s="298"/>
      <c r="G736" s="297"/>
      <c r="H736" s="297"/>
      <c r="I736" s="297"/>
      <c r="J736" s="297"/>
      <c r="K736" s="297"/>
      <c r="L736" s="297"/>
      <c r="N736" s="285"/>
      <c r="O736" s="287"/>
      <c r="P736" s="285"/>
      <c r="Q736" s="285"/>
    </row>
    <row r="737" spans="2:17" s="286" customFormat="1" x14ac:dyDescent="0.3">
      <c r="B737" s="297"/>
      <c r="C737" s="297"/>
      <c r="D737" s="298"/>
      <c r="E737" s="298"/>
      <c r="F737" s="298"/>
      <c r="G737" s="297"/>
      <c r="H737" s="297"/>
      <c r="I737" s="297"/>
      <c r="J737" s="297"/>
      <c r="K737" s="297"/>
      <c r="L737" s="297"/>
      <c r="N737" s="285"/>
      <c r="O737" s="287"/>
      <c r="P737" s="285"/>
      <c r="Q737" s="285"/>
    </row>
    <row r="738" spans="2:17" s="286" customFormat="1" x14ac:dyDescent="0.3">
      <c r="B738" s="297"/>
      <c r="C738" s="297"/>
      <c r="D738" s="298"/>
      <c r="E738" s="298"/>
      <c r="F738" s="298"/>
      <c r="G738" s="297"/>
      <c r="H738" s="297"/>
      <c r="I738" s="297"/>
      <c r="J738" s="297"/>
      <c r="K738" s="297"/>
      <c r="L738" s="297"/>
      <c r="N738" s="285"/>
      <c r="O738" s="287"/>
      <c r="P738" s="285"/>
      <c r="Q738" s="285"/>
    </row>
    <row r="739" spans="2:17" s="286" customFormat="1" x14ac:dyDescent="0.3">
      <c r="B739" s="297"/>
      <c r="C739" s="297"/>
      <c r="D739" s="298"/>
      <c r="E739" s="298"/>
      <c r="F739" s="298"/>
      <c r="G739" s="297"/>
      <c r="H739" s="297"/>
      <c r="I739" s="297"/>
      <c r="J739" s="297"/>
      <c r="K739" s="297"/>
      <c r="L739" s="297"/>
      <c r="N739" s="285"/>
      <c r="O739" s="287"/>
      <c r="P739" s="285"/>
      <c r="Q739" s="285"/>
    </row>
    <row r="740" spans="2:17" s="286" customFormat="1" x14ac:dyDescent="0.3">
      <c r="B740" s="297"/>
      <c r="C740" s="297"/>
      <c r="D740" s="298"/>
      <c r="E740" s="298"/>
      <c r="F740" s="298"/>
      <c r="G740" s="297"/>
      <c r="H740" s="297"/>
      <c r="I740" s="297"/>
      <c r="J740" s="297"/>
      <c r="K740" s="297"/>
      <c r="L740" s="297"/>
      <c r="N740" s="285"/>
      <c r="O740" s="287"/>
      <c r="P740" s="285"/>
      <c r="Q740" s="285"/>
    </row>
    <row r="741" spans="2:17" s="286" customFormat="1" x14ac:dyDescent="0.3">
      <c r="B741" s="297"/>
      <c r="C741" s="297"/>
      <c r="D741" s="298"/>
      <c r="E741" s="298"/>
      <c r="F741" s="298"/>
      <c r="G741" s="297"/>
      <c r="H741" s="297"/>
      <c r="I741" s="297"/>
      <c r="J741" s="297"/>
      <c r="K741" s="297"/>
      <c r="L741" s="297"/>
      <c r="N741" s="285"/>
      <c r="O741" s="287"/>
      <c r="P741" s="285"/>
      <c r="Q741" s="285"/>
    </row>
    <row r="742" spans="2:17" s="286" customFormat="1" x14ac:dyDescent="0.3">
      <c r="B742" s="297"/>
      <c r="C742" s="297"/>
      <c r="D742" s="298"/>
      <c r="E742" s="298"/>
      <c r="F742" s="298"/>
      <c r="G742" s="297"/>
      <c r="H742" s="297"/>
      <c r="I742" s="297"/>
      <c r="J742" s="297"/>
      <c r="K742" s="297"/>
      <c r="L742" s="297"/>
      <c r="N742" s="285"/>
      <c r="O742" s="287"/>
      <c r="P742" s="285"/>
      <c r="Q742" s="285"/>
    </row>
    <row r="743" spans="2:17" s="286" customFormat="1" x14ac:dyDescent="0.3">
      <c r="B743" s="297"/>
      <c r="C743" s="297"/>
      <c r="D743" s="298"/>
      <c r="E743" s="298"/>
      <c r="F743" s="298"/>
      <c r="G743" s="297"/>
      <c r="H743" s="297"/>
      <c r="I743" s="297"/>
      <c r="J743" s="297"/>
      <c r="K743" s="297"/>
      <c r="L743" s="297"/>
      <c r="N743" s="285"/>
      <c r="O743" s="287"/>
      <c r="P743" s="285"/>
      <c r="Q743" s="285"/>
    </row>
    <row r="744" spans="2:17" s="286" customFormat="1" x14ac:dyDescent="0.3">
      <c r="B744" s="297"/>
      <c r="C744" s="297"/>
      <c r="D744" s="298"/>
      <c r="E744" s="298"/>
      <c r="F744" s="298"/>
      <c r="G744" s="297"/>
      <c r="H744" s="297"/>
      <c r="I744" s="297"/>
      <c r="J744" s="297"/>
      <c r="K744" s="297"/>
      <c r="L744" s="297"/>
      <c r="N744" s="285"/>
      <c r="O744" s="287"/>
      <c r="P744" s="285"/>
      <c r="Q744" s="285"/>
    </row>
    <row r="745" spans="2:17" s="286" customFormat="1" x14ac:dyDescent="0.3">
      <c r="B745" s="297"/>
      <c r="C745" s="297"/>
      <c r="D745" s="298"/>
      <c r="E745" s="298"/>
      <c r="F745" s="298"/>
      <c r="G745" s="297"/>
      <c r="H745" s="297"/>
      <c r="I745" s="297"/>
      <c r="J745" s="297"/>
      <c r="K745" s="297"/>
      <c r="L745" s="297"/>
      <c r="N745" s="285"/>
      <c r="O745" s="287"/>
      <c r="P745" s="285"/>
      <c r="Q745" s="285"/>
    </row>
    <row r="746" spans="2:17" s="286" customFormat="1" x14ac:dyDescent="0.3">
      <c r="B746" s="297"/>
      <c r="C746" s="297"/>
      <c r="D746" s="298"/>
      <c r="E746" s="298"/>
      <c r="F746" s="298"/>
      <c r="G746" s="297"/>
      <c r="H746" s="297"/>
      <c r="I746" s="297"/>
      <c r="J746" s="297"/>
      <c r="K746" s="297"/>
      <c r="L746" s="297"/>
      <c r="N746" s="285"/>
      <c r="O746" s="287"/>
      <c r="P746" s="285"/>
      <c r="Q746" s="285"/>
    </row>
    <row r="747" spans="2:17" s="286" customFormat="1" x14ac:dyDescent="0.3">
      <c r="B747" s="297"/>
      <c r="C747" s="297"/>
      <c r="D747" s="298"/>
      <c r="E747" s="298"/>
      <c r="F747" s="298"/>
      <c r="G747" s="297"/>
      <c r="H747" s="297"/>
      <c r="I747" s="297"/>
      <c r="J747" s="297"/>
      <c r="K747" s="297"/>
      <c r="L747" s="297"/>
      <c r="N747" s="285"/>
      <c r="O747" s="287"/>
      <c r="P747" s="285"/>
      <c r="Q747" s="285"/>
    </row>
    <row r="748" spans="2:17" s="286" customFormat="1" x14ac:dyDescent="0.3">
      <c r="B748" s="297"/>
      <c r="C748" s="297"/>
      <c r="D748" s="298"/>
      <c r="E748" s="298"/>
      <c r="F748" s="298"/>
      <c r="G748" s="297"/>
      <c r="H748" s="297"/>
      <c r="I748" s="297"/>
      <c r="J748" s="297"/>
      <c r="K748" s="297"/>
      <c r="L748" s="297"/>
      <c r="N748" s="285"/>
      <c r="O748" s="287"/>
      <c r="P748" s="285"/>
      <c r="Q748" s="285"/>
    </row>
    <row r="749" spans="2:17" s="286" customFormat="1" x14ac:dyDescent="0.3">
      <c r="B749" s="297"/>
      <c r="C749" s="297"/>
      <c r="D749" s="298"/>
      <c r="E749" s="298"/>
      <c r="F749" s="298"/>
      <c r="G749" s="297"/>
      <c r="H749" s="297"/>
      <c r="I749" s="297"/>
      <c r="J749" s="297"/>
      <c r="K749" s="297"/>
      <c r="L749" s="297"/>
      <c r="N749" s="285"/>
      <c r="O749" s="287"/>
      <c r="P749" s="285"/>
      <c r="Q749" s="285"/>
    </row>
    <row r="750" spans="2:17" s="286" customFormat="1" x14ac:dyDescent="0.3">
      <c r="B750" s="297"/>
      <c r="C750" s="297"/>
      <c r="D750" s="298"/>
      <c r="E750" s="298"/>
      <c r="F750" s="298"/>
      <c r="G750" s="297"/>
      <c r="H750" s="297"/>
      <c r="I750" s="297"/>
      <c r="J750" s="297"/>
      <c r="K750" s="297"/>
      <c r="L750" s="297"/>
      <c r="N750" s="285"/>
      <c r="O750" s="287"/>
      <c r="P750" s="285"/>
      <c r="Q750" s="285"/>
    </row>
    <row r="751" spans="2:17" s="286" customFormat="1" x14ac:dyDescent="0.3">
      <c r="B751" s="297"/>
      <c r="C751" s="297"/>
      <c r="D751" s="298"/>
      <c r="E751" s="298"/>
      <c r="F751" s="298"/>
      <c r="G751" s="297"/>
      <c r="H751" s="297"/>
      <c r="I751" s="297"/>
      <c r="J751" s="297"/>
      <c r="K751" s="297"/>
      <c r="L751" s="297"/>
      <c r="N751" s="285"/>
      <c r="O751" s="287"/>
      <c r="P751" s="285"/>
      <c r="Q751" s="285"/>
    </row>
    <row r="752" spans="2:17" s="286" customFormat="1" x14ac:dyDescent="0.3">
      <c r="B752" s="297"/>
      <c r="C752" s="297"/>
      <c r="D752" s="298"/>
      <c r="E752" s="298"/>
      <c r="F752" s="298"/>
      <c r="G752" s="297"/>
      <c r="H752" s="297"/>
      <c r="I752" s="297"/>
      <c r="J752" s="297"/>
      <c r="K752" s="297"/>
      <c r="L752" s="297"/>
      <c r="N752" s="285"/>
      <c r="O752" s="287"/>
      <c r="P752" s="285"/>
      <c r="Q752" s="285"/>
    </row>
    <row r="753" spans="2:17" s="286" customFormat="1" x14ac:dyDescent="0.3">
      <c r="B753" s="297"/>
      <c r="C753" s="297"/>
      <c r="D753" s="298"/>
      <c r="E753" s="298"/>
      <c r="F753" s="298"/>
      <c r="G753" s="297"/>
      <c r="H753" s="297"/>
      <c r="I753" s="297"/>
      <c r="J753" s="297"/>
      <c r="K753" s="297"/>
      <c r="L753" s="297"/>
      <c r="N753" s="285"/>
      <c r="O753" s="287"/>
      <c r="P753" s="285"/>
      <c r="Q753" s="285"/>
    </row>
    <row r="754" spans="2:17" s="286" customFormat="1" x14ac:dyDescent="0.3">
      <c r="B754" s="297"/>
      <c r="C754" s="297"/>
      <c r="D754" s="298"/>
      <c r="E754" s="298"/>
      <c r="F754" s="298"/>
      <c r="G754" s="297"/>
      <c r="H754" s="297"/>
      <c r="I754" s="297"/>
      <c r="J754" s="297"/>
      <c r="K754" s="297"/>
      <c r="L754" s="297"/>
      <c r="N754" s="285"/>
      <c r="O754" s="287"/>
      <c r="P754" s="285"/>
      <c r="Q754" s="285"/>
    </row>
    <row r="755" spans="2:17" s="286" customFormat="1" x14ac:dyDescent="0.3">
      <c r="B755" s="297"/>
      <c r="C755" s="297"/>
      <c r="D755" s="298"/>
      <c r="E755" s="298"/>
      <c r="F755" s="298"/>
      <c r="G755" s="297"/>
      <c r="H755" s="297"/>
      <c r="I755" s="297"/>
      <c r="J755" s="297"/>
      <c r="K755" s="297"/>
      <c r="L755" s="297"/>
      <c r="N755" s="285"/>
      <c r="O755" s="287"/>
      <c r="P755" s="285"/>
      <c r="Q755" s="285"/>
    </row>
    <row r="756" spans="2:17" s="286" customFormat="1" x14ac:dyDescent="0.3">
      <c r="B756" s="297"/>
      <c r="C756" s="297"/>
      <c r="D756" s="298"/>
      <c r="E756" s="298"/>
      <c r="F756" s="298"/>
      <c r="G756" s="297"/>
      <c r="H756" s="297"/>
      <c r="I756" s="297"/>
      <c r="J756" s="297"/>
      <c r="K756" s="297"/>
      <c r="L756" s="297"/>
      <c r="N756" s="285"/>
      <c r="O756" s="287"/>
      <c r="P756" s="285"/>
      <c r="Q756" s="285"/>
    </row>
    <row r="757" spans="2:17" s="286" customFormat="1" x14ac:dyDescent="0.3">
      <c r="B757" s="297"/>
      <c r="C757" s="297"/>
      <c r="D757" s="298"/>
      <c r="E757" s="298"/>
      <c r="F757" s="298"/>
      <c r="G757" s="297"/>
      <c r="H757" s="297"/>
      <c r="I757" s="297"/>
      <c r="J757" s="297"/>
      <c r="K757" s="297"/>
      <c r="L757" s="297"/>
      <c r="N757" s="285"/>
      <c r="O757" s="287"/>
      <c r="P757" s="285"/>
      <c r="Q757" s="285"/>
    </row>
    <row r="758" spans="2:17" s="286" customFormat="1" x14ac:dyDescent="0.3">
      <c r="B758" s="297"/>
      <c r="C758" s="297"/>
      <c r="D758" s="298"/>
      <c r="E758" s="298"/>
      <c r="F758" s="298"/>
      <c r="G758" s="297"/>
      <c r="H758" s="297"/>
      <c r="I758" s="297"/>
      <c r="J758" s="297"/>
      <c r="K758" s="297"/>
      <c r="L758" s="297"/>
      <c r="N758" s="285"/>
      <c r="O758" s="287"/>
      <c r="P758" s="285"/>
      <c r="Q758" s="285"/>
    </row>
    <row r="759" spans="2:17" s="286" customFormat="1" x14ac:dyDescent="0.3">
      <c r="B759" s="297"/>
      <c r="C759" s="297"/>
      <c r="D759" s="298"/>
      <c r="E759" s="298"/>
      <c r="F759" s="298"/>
      <c r="G759" s="297"/>
      <c r="H759" s="297"/>
      <c r="I759" s="297"/>
      <c r="J759" s="297"/>
      <c r="K759" s="297"/>
      <c r="L759" s="297"/>
      <c r="N759" s="285"/>
      <c r="O759" s="287"/>
      <c r="P759" s="285"/>
      <c r="Q759" s="285"/>
    </row>
    <row r="760" spans="2:17" s="286" customFormat="1" x14ac:dyDescent="0.3">
      <c r="B760" s="297"/>
      <c r="C760" s="297"/>
      <c r="D760" s="298"/>
      <c r="E760" s="298"/>
      <c r="F760" s="298"/>
      <c r="G760" s="297"/>
      <c r="H760" s="297"/>
      <c r="I760" s="297"/>
      <c r="J760" s="297"/>
      <c r="K760" s="297"/>
      <c r="L760" s="297"/>
      <c r="N760" s="285"/>
      <c r="O760" s="287"/>
      <c r="P760" s="285"/>
      <c r="Q760" s="285"/>
    </row>
    <row r="761" spans="2:17" s="286" customFormat="1" x14ac:dyDescent="0.3">
      <c r="B761" s="297"/>
      <c r="C761" s="297"/>
      <c r="D761" s="298"/>
      <c r="E761" s="298"/>
      <c r="F761" s="298"/>
      <c r="G761" s="297"/>
      <c r="H761" s="297"/>
      <c r="I761" s="297"/>
      <c r="J761" s="297"/>
      <c r="K761" s="297"/>
      <c r="L761" s="297"/>
      <c r="N761" s="285"/>
      <c r="O761" s="287"/>
      <c r="P761" s="285"/>
      <c r="Q761" s="285"/>
    </row>
    <row r="762" spans="2:17" s="286" customFormat="1" x14ac:dyDescent="0.3">
      <c r="B762" s="297"/>
      <c r="C762" s="297"/>
      <c r="D762" s="298"/>
      <c r="E762" s="298"/>
      <c r="F762" s="298"/>
      <c r="G762" s="297"/>
      <c r="H762" s="297"/>
      <c r="I762" s="297"/>
      <c r="J762" s="297"/>
      <c r="K762" s="297"/>
      <c r="L762" s="297"/>
      <c r="N762" s="285"/>
      <c r="O762" s="287"/>
      <c r="P762" s="285"/>
      <c r="Q762" s="285"/>
    </row>
    <row r="763" spans="2:17" s="286" customFormat="1" x14ac:dyDescent="0.3">
      <c r="B763" s="297"/>
      <c r="C763" s="297"/>
      <c r="D763" s="298"/>
      <c r="E763" s="298"/>
      <c r="F763" s="298"/>
      <c r="G763" s="297"/>
      <c r="H763" s="297"/>
      <c r="I763" s="297"/>
      <c r="J763" s="297"/>
      <c r="K763" s="297"/>
      <c r="L763" s="297"/>
      <c r="N763" s="285"/>
      <c r="O763" s="287"/>
      <c r="P763" s="285"/>
      <c r="Q763" s="285"/>
    </row>
    <row r="764" spans="2:17" s="286" customFormat="1" x14ac:dyDescent="0.3">
      <c r="B764" s="297"/>
      <c r="C764" s="297"/>
      <c r="D764" s="298"/>
      <c r="E764" s="298"/>
      <c r="F764" s="298"/>
      <c r="G764" s="297"/>
      <c r="H764" s="297"/>
      <c r="I764" s="297"/>
      <c r="J764" s="297"/>
      <c r="K764" s="297"/>
      <c r="L764" s="297"/>
      <c r="N764" s="285"/>
      <c r="O764" s="287"/>
      <c r="P764" s="285"/>
      <c r="Q764" s="285"/>
    </row>
    <row r="765" spans="2:17" s="286" customFormat="1" x14ac:dyDescent="0.3">
      <c r="B765" s="297"/>
      <c r="C765" s="297"/>
      <c r="D765" s="298"/>
      <c r="E765" s="298"/>
      <c r="F765" s="298"/>
      <c r="G765" s="297"/>
      <c r="H765" s="297"/>
      <c r="I765" s="297"/>
      <c r="J765" s="297"/>
      <c r="K765" s="297"/>
      <c r="L765" s="297"/>
      <c r="N765" s="285"/>
      <c r="O765" s="287"/>
      <c r="P765" s="285"/>
      <c r="Q765" s="285"/>
    </row>
    <row r="766" spans="2:17" s="286" customFormat="1" x14ac:dyDescent="0.3">
      <c r="B766" s="297"/>
      <c r="C766" s="297"/>
      <c r="D766" s="298"/>
      <c r="E766" s="298"/>
      <c r="F766" s="298"/>
      <c r="G766" s="297"/>
      <c r="H766" s="297"/>
      <c r="I766" s="297"/>
      <c r="J766" s="297"/>
      <c r="K766" s="297"/>
      <c r="L766" s="297"/>
      <c r="N766" s="285"/>
      <c r="O766" s="287"/>
      <c r="P766" s="285"/>
      <c r="Q766" s="285"/>
    </row>
    <row r="767" spans="2:17" s="286" customFormat="1" x14ac:dyDescent="0.3">
      <c r="B767" s="297"/>
      <c r="C767" s="297"/>
      <c r="D767" s="298"/>
      <c r="E767" s="298"/>
      <c r="F767" s="298"/>
      <c r="G767" s="297"/>
      <c r="H767" s="297"/>
      <c r="I767" s="297"/>
      <c r="J767" s="297"/>
      <c r="K767" s="297"/>
      <c r="L767" s="297"/>
      <c r="N767" s="285"/>
      <c r="O767" s="287"/>
      <c r="P767" s="285"/>
      <c r="Q767" s="285"/>
    </row>
    <row r="768" spans="2:17" s="286" customFormat="1" x14ac:dyDescent="0.3">
      <c r="B768" s="297"/>
      <c r="C768" s="297"/>
      <c r="D768" s="298"/>
      <c r="E768" s="298"/>
      <c r="F768" s="298"/>
      <c r="G768" s="297"/>
      <c r="H768" s="297"/>
      <c r="I768" s="297"/>
      <c r="J768" s="297"/>
      <c r="K768" s="297"/>
      <c r="L768" s="297"/>
      <c r="N768" s="285"/>
      <c r="O768" s="287"/>
      <c r="P768" s="285"/>
      <c r="Q768" s="285"/>
    </row>
    <row r="769" spans="2:17" s="286" customFormat="1" x14ac:dyDescent="0.3">
      <c r="B769" s="297"/>
      <c r="C769" s="297"/>
      <c r="D769" s="298"/>
      <c r="E769" s="298"/>
      <c r="F769" s="298"/>
      <c r="G769" s="297"/>
      <c r="H769" s="297"/>
      <c r="I769" s="297"/>
      <c r="J769" s="297"/>
      <c r="K769" s="297"/>
      <c r="L769" s="297"/>
      <c r="N769" s="285"/>
      <c r="O769" s="287"/>
      <c r="P769" s="285"/>
      <c r="Q769" s="285"/>
    </row>
    <row r="770" spans="2:17" s="286" customFormat="1" x14ac:dyDescent="0.3">
      <c r="B770" s="297"/>
      <c r="C770" s="297"/>
      <c r="D770" s="298"/>
      <c r="E770" s="298"/>
      <c r="F770" s="298"/>
      <c r="G770" s="297"/>
      <c r="H770" s="297"/>
      <c r="I770" s="297"/>
      <c r="J770" s="297"/>
      <c r="K770" s="297"/>
      <c r="L770" s="297"/>
      <c r="N770" s="285"/>
      <c r="O770" s="287"/>
      <c r="P770" s="285"/>
      <c r="Q770" s="285"/>
    </row>
    <row r="771" spans="2:17" s="286" customFormat="1" x14ac:dyDescent="0.3">
      <c r="B771" s="297"/>
      <c r="C771" s="297"/>
      <c r="D771" s="298"/>
      <c r="E771" s="298"/>
      <c r="F771" s="298"/>
      <c r="G771" s="297"/>
      <c r="H771" s="297"/>
      <c r="I771" s="297"/>
      <c r="J771" s="297"/>
      <c r="K771" s="297"/>
      <c r="L771" s="297"/>
      <c r="N771" s="285"/>
      <c r="O771" s="287"/>
      <c r="P771" s="285"/>
      <c r="Q771" s="285"/>
    </row>
    <row r="772" spans="2:17" s="286" customFormat="1" x14ac:dyDescent="0.3">
      <c r="B772" s="297"/>
      <c r="C772" s="297"/>
      <c r="D772" s="298"/>
      <c r="E772" s="298"/>
      <c r="F772" s="298"/>
      <c r="G772" s="297"/>
      <c r="H772" s="297"/>
      <c r="I772" s="297"/>
      <c r="J772" s="297"/>
      <c r="K772" s="297"/>
      <c r="L772" s="297"/>
      <c r="N772" s="285"/>
      <c r="O772" s="287"/>
      <c r="P772" s="285"/>
      <c r="Q772" s="285"/>
    </row>
    <row r="773" spans="2:17" s="286" customFormat="1" x14ac:dyDescent="0.3">
      <c r="B773" s="297"/>
      <c r="C773" s="297"/>
      <c r="D773" s="298"/>
      <c r="E773" s="298"/>
      <c r="F773" s="298"/>
      <c r="G773" s="297"/>
      <c r="H773" s="297"/>
      <c r="I773" s="297"/>
      <c r="J773" s="297"/>
      <c r="K773" s="297"/>
      <c r="L773" s="297"/>
      <c r="N773" s="285"/>
      <c r="O773" s="287"/>
      <c r="P773" s="285"/>
      <c r="Q773" s="285"/>
    </row>
    <row r="774" spans="2:17" s="286" customFormat="1" x14ac:dyDescent="0.3">
      <c r="B774" s="297"/>
      <c r="C774" s="297"/>
      <c r="D774" s="298"/>
      <c r="E774" s="298"/>
      <c r="F774" s="298"/>
      <c r="G774" s="297"/>
      <c r="H774" s="297"/>
      <c r="I774" s="297"/>
      <c r="J774" s="297"/>
      <c r="K774" s="297"/>
      <c r="L774" s="297"/>
      <c r="N774" s="285"/>
      <c r="O774" s="287"/>
      <c r="P774" s="285"/>
      <c r="Q774" s="285"/>
    </row>
    <row r="775" spans="2:17" s="286" customFormat="1" x14ac:dyDescent="0.3">
      <c r="B775" s="297"/>
      <c r="C775" s="297"/>
      <c r="D775" s="298"/>
      <c r="E775" s="298"/>
      <c r="F775" s="298"/>
      <c r="G775" s="297"/>
      <c r="H775" s="297"/>
      <c r="I775" s="297"/>
      <c r="J775" s="297"/>
      <c r="K775" s="297"/>
      <c r="L775" s="297"/>
      <c r="N775" s="285"/>
      <c r="O775" s="287"/>
      <c r="P775" s="285"/>
      <c r="Q775" s="285"/>
    </row>
    <row r="776" spans="2:17" s="286" customFormat="1" x14ac:dyDescent="0.3">
      <c r="B776" s="297"/>
      <c r="C776" s="297"/>
      <c r="D776" s="298"/>
      <c r="E776" s="298"/>
      <c r="F776" s="298"/>
      <c r="G776" s="297"/>
      <c r="H776" s="297"/>
      <c r="I776" s="297"/>
      <c r="J776" s="297"/>
      <c r="K776" s="297"/>
      <c r="L776" s="297"/>
      <c r="N776" s="285"/>
      <c r="O776" s="287"/>
      <c r="P776" s="285"/>
      <c r="Q776" s="285"/>
    </row>
    <row r="777" spans="2:17" s="286" customFormat="1" x14ac:dyDescent="0.3">
      <c r="B777" s="297"/>
      <c r="C777" s="297"/>
      <c r="D777" s="298"/>
      <c r="E777" s="298"/>
      <c r="F777" s="298"/>
      <c r="G777" s="297"/>
      <c r="H777" s="297"/>
      <c r="I777" s="297"/>
      <c r="J777" s="297"/>
      <c r="K777" s="297"/>
      <c r="L777" s="297"/>
      <c r="N777" s="285"/>
      <c r="O777" s="287"/>
      <c r="P777" s="285"/>
      <c r="Q777" s="285"/>
    </row>
    <row r="778" spans="2:17" s="286" customFormat="1" x14ac:dyDescent="0.3">
      <c r="B778" s="297"/>
      <c r="C778" s="297"/>
      <c r="D778" s="298"/>
      <c r="E778" s="298"/>
      <c r="F778" s="298"/>
      <c r="G778" s="297"/>
      <c r="H778" s="297"/>
      <c r="I778" s="297"/>
      <c r="J778" s="297"/>
      <c r="K778" s="297"/>
      <c r="L778" s="297"/>
      <c r="N778" s="285"/>
      <c r="O778" s="287"/>
      <c r="P778" s="285"/>
      <c r="Q778" s="285"/>
    </row>
    <row r="779" spans="2:17" s="286" customFormat="1" x14ac:dyDescent="0.3">
      <c r="B779" s="297"/>
      <c r="C779" s="297"/>
      <c r="D779" s="298"/>
      <c r="E779" s="298"/>
      <c r="F779" s="298"/>
      <c r="G779" s="297"/>
      <c r="H779" s="297"/>
      <c r="I779" s="297"/>
      <c r="J779" s="297"/>
      <c r="K779" s="297"/>
      <c r="L779" s="297"/>
      <c r="N779" s="285"/>
      <c r="O779" s="287"/>
      <c r="P779" s="285"/>
      <c r="Q779" s="285"/>
    </row>
    <row r="780" spans="2:17" s="286" customFormat="1" x14ac:dyDescent="0.3">
      <c r="B780" s="297"/>
      <c r="C780" s="297"/>
      <c r="D780" s="298"/>
      <c r="E780" s="298"/>
      <c r="F780" s="298"/>
      <c r="G780" s="297"/>
      <c r="H780" s="297"/>
      <c r="I780" s="297"/>
      <c r="J780" s="297"/>
      <c r="K780" s="297"/>
      <c r="L780" s="297"/>
      <c r="N780" s="285"/>
      <c r="O780" s="287"/>
      <c r="P780" s="285"/>
      <c r="Q780" s="285"/>
    </row>
    <row r="781" spans="2:17" s="286" customFormat="1" x14ac:dyDescent="0.3">
      <c r="B781" s="297"/>
      <c r="C781" s="297"/>
      <c r="D781" s="298"/>
      <c r="E781" s="298"/>
      <c r="F781" s="298"/>
      <c r="G781" s="297"/>
      <c r="H781" s="297"/>
      <c r="I781" s="297"/>
      <c r="J781" s="297"/>
      <c r="K781" s="297"/>
      <c r="L781" s="297"/>
      <c r="N781" s="285"/>
      <c r="O781" s="287"/>
      <c r="P781" s="285"/>
      <c r="Q781" s="285"/>
    </row>
    <row r="782" spans="2:17" s="286" customFormat="1" x14ac:dyDescent="0.3">
      <c r="B782" s="297"/>
      <c r="C782" s="297"/>
      <c r="D782" s="298"/>
      <c r="E782" s="298"/>
      <c r="F782" s="298"/>
      <c r="G782" s="297"/>
      <c r="H782" s="297"/>
      <c r="I782" s="297"/>
      <c r="J782" s="297"/>
      <c r="K782" s="297"/>
      <c r="L782" s="297"/>
      <c r="N782" s="285"/>
      <c r="O782" s="287"/>
      <c r="P782" s="285"/>
      <c r="Q782" s="285"/>
    </row>
    <row r="783" spans="2:17" s="286" customFormat="1" x14ac:dyDescent="0.3">
      <c r="B783" s="297"/>
      <c r="C783" s="297"/>
      <c r="D783" s="298"/>
      <c r="E783" s="298"/>
      <c r="F783" s="298"/>
      <c r="G783" s="297"/>
      <c r="H783" s="297"/>
      <c r="I783" s="297"/>
      <c r="J783" s="297"/>
      <c r="K783" s="297"/>
      <c r="L783" s="297"/>
      <c r="N783" s="285"/>
      <c r="O783" s="287"/>
      <c r="P783" s="285"/>
      <c r="Q783" s="285"/>
    </row>
    <row r="784" spans="2:17" s="286" customFormat="1" x14ac:dyDescent="0.3">
      <c r="B784" s="297"/>
      <c r="C784" s="297"/>
      <c r="D784" s="298"/>
      <c r="E784" s="298"/>
      <c r="F784" s="298"/>
      <c r="G784" s="297"/>
      <c r="H784" s="297"/>
      <c r="I784" s="297"/>
      <c r="J784" s="297"/>
      <c r="K784" s="297"/>
      <c r="L784" s="297"/>
      <c r="N784" s="285"/>
      <c r="O784" s="287"/>
      <c r="P784" s="285"/>
      <c r="Q784" s="285"/>
    </row>
    <row r="785" spans="2:17" s="286" customFormat="1" x14ac:dyDescent="0.3">
      <c r="B785" s="297"/>
      <c r="C785" s="297"/>
      <c r="D785" s="298"/>
      <c r="E785" s="298"/>
      <c r="F785" s="298"/>
      <c r="G785" s="297"/>
      <c r="H785" s="297"/>
      <c r="I785" s="297"/>
      <c r="J785" s="297"/>
      <c r="K785" s="297"/>
      <c r="L785" s="297"/>
      <c r="N785" s="285"/>
      <c r="O785" s="287"/>
      <c r="P785" s="285"/>
      <c r="Q785" s="285"/>
    </row>
    <row r="786" spans="2:17" s="286" customFormat="1" x14ac:dyDescent="0.3">
      <c r="B786" s="297"/>
      <c r="C786" s="297"/>
      <c r="D786" s="298"/>
      <c r="E786" s="298"/>
      <c r="F786" s="298"/>
      <c r="G786" s="297"/>
      <c r="H786" s="297"/>
      <c r="I786" s="297"/>
      <c r="J786" s="297"/>
      <c r="K786" s="297"/>
      <c r="L786" s="297"/>
      <c r="N786" s="285"/>
      <c r="O786" s="287"/>
      <c r="P786" s="285"/>
      <c r="Q786" s="285"/>
    </row>
    <row r="787" spans="2:17" s="286" customFormat="1" x14ac:dyDescent="0.3">
      <c r="B787" s="297"/>
      <c r="C787" s="297"/>
      <c r="D787" s="298"/>
      <c r="E787" s="298"/>
      <c r="F787" s="298"/>
      <c r="G787" s="297"/>
      <c r="H787" s="297"/>
      <c r="I787" s="297"/>
      <c r="J787" s="297"/>
      <c r="K787" s="297"/>
      <c r="L787" s="297"/>
      <c r="N787" s="285"/>
      <c r="O787" s="287"/>
      <c r="P787" s="285"/>
      <c r="Q787" s="285"/>
    </row>
    <row r="788" spans="2:17" s="286" customFormat="1" x14ac:dyDescent="0.3">
      <c r="B788" s="297"/>
      <c r="C788" s="297"/>
      <c r="D788" s="298"/>
      <c r="E788" s="298"/>
      <c r="F788" s="298"/>
      <c r="G788" s="297"/>
      <c r="H788" s="297"/>
      <c r="I788" s="297"/>
      <c r="J788" s="297"/>
      <c r="K788" s="297"/>
      <c r="L788" s="297"/>
      <c r="N788" s="285"/>
      <c r="O788" s="287"/>
      <c r="P788" s="285"/>
      <c r="Q788" s="285"/>
    </row>
    <row r="789" spans="2:17" s="286" customFormat="1" x14ac:dyDescent="0.3">
      <c r="B789" s="297"/>
      <c r="C789" s="297"/>
      <c r="D789" s="298"/>
      <c r="E789" s="298"/>
      <c r="F789" s="298"/>
      <c r="G789" s="297"/>
      <c r="H789" s="297"/>
      <c r="I789" s="297"/>
      <c r="J789" s="297"/>
      <c r="K789" s="297"/>
      <c r="L789" s="297"/>
      <c r="N789" s="285"/>
      <c r="O789" s="287"/>
      <c r="P789" s="285"/>
      <c r="Q789" s="285"/>
    </row>
    <row r="790" spans="2:17" s="286" customFormat="1" x14ac:dyDescent="0.3">
      <c r="B790" s="297"/>
      <c r="C790" s="297"/>
      <c r="D790" s="298"/>
      <c r="E790" s="298"/>
      <c r="F790" s="298"/>
      <c r="G790" s="297"/>
      <c r="H790" s="297"/>
      <c r="I790" s="297"/>
      <c r="J790" s="297"/>
      <c r="K790" s="297"/>
      <c r="L790" s="297"/>
      <c r="N790" s="285"/>
      <c r="O790" s="287"/>
      <c r="P790" s="285"/>
      <c r="Q790" s="285"/>
    </row>
    <row r="791" spans="2:17" s="286" customFormat="1" x14ac:dyDescent="0.3">
      <c r="B791" s="297"/>
      <c r="C791" s="297"/>
      <c r="D791" s="298"/>
      <c r="E791" s="298"/>
      <c r="F791" s="298"/>
      <c r="G791" s="297"/>
      <c r="H791" s="297"/>
      <c r="I791" s="297"/>
      <c r="J791" s="297"/>
      <c r="K791" s="297"/>
      <c r="L791" s="297"/>
      <c r="N791" s="285"/>
      <c r="O791" s="287"/>
      <c r="P791" s="285"/>
      <c r="Q791" s="285"/>
    </row>
    <row r="792" spans="2:17" s="286" customFormat="1" x14ac:dyDescent="0.3">
      <c r="B792" s="297"/>
      <c r="C792" s="297"/>
      <c r="D792" s="298"/>
      <c r="E792" s="298"/>
      <c r="F792" s="298"/>
      <c r="G792" s="297"/>
      <c r="H792" s="297"/>
      <c r="I792" s="297"/>
      <c r="J792" s="297"/>
      <c r="K792" s="297"/>
      <c r="L792" s="297"/>
      <c r="N792" s="285"/>
      <c r="O792" s="287"/>
      <c r="P792" s="285"/>
      <c r="Q792" s="285"/>
    </row>
    <row r="793" spans="2:17" s="286" customFormat="1" x14ac:dyDescent="0.3">
      <c r="B793" s="297"/>
      <c r="C793" s="297"/>
      <c r="D793" s="298"/>
      <c r="E793" s="298"/>
      <c r="F793" s="298"/>
      <c r="G793" s="297"/>
      <c r="H793" s="297"/>
      <c r="I793" s="297"/>
      <c r="J793" s="297"/>
      <c r="K793" s="297"/>
      <c r="L793" s="297"/>
      <c r="N793" s="285"/>
      <c r="O793" s="287"/>
      <c r="P793" s="285"/>
      <c r="Q793" s="285"/>
    </row>
    <row r="794" spans="2:17" s="286" customFormat="1" x14ac:dyDescent="0.3">
      <c r="B794" s="297"/>
      <c r="C794" s="297"/>
      <c r="D794" s="298"/>
      <c r="E794" s="298"/>
      <c r="F794" s="298"/>
      <c r="G794" s="297"/>
      <c r="H794" s="297"/>
      <c r="I794" s="297"/>
      <c r="J794" s="297"/>
      <c r="K794" s="297"/>
      <c r="L794" s="297"/>
      <c r="N794" s="285"/>
      <c r="O794" s="287"/>
      <c r="P794" s="285"/>
      <c r="Q794" s="285"/>
    </row>
    <row r="795" spans="2:17" s="286" customFormat="1" x14ac:dyDescent="0.3">
      <c r="B795" s="297"/>
      <c r="C795" s="297"/>
      <c r="D795" s="298"/>
      <c r="E795" s="298"/>
      <c r="F795" s="298"/>
      <c r="G795" s="297"/>
      <c r="H795" s="297"/>
      <c r="I795" s="297"/>
      <c r="J795" s="297"/>
      <c r="K795" s="297"/>
      <c r="L795" s="297"/>
      <c r="N795" s="285"/>
      <c r="O795" s="287"/>
      <c r="P795" s="285"/>
      <c r="Q795" s="285"/>
    </row>
    <row r="796" spans="2:17" s="286" customFormat="1" x14ac:dyDescent="0.3">
      <c r="B796" s="297"/>
      <c r="C796" s="297"/>
      <c r="D796" s="298"/>
      <c r="E796" s="298"/>
      <c r="F796" s="298"/>
      <c r="G796" s="297"/>
      <c r="H796" s="297"/>
      <c r="I796" s="297"/>
      <c r="J796" s="297"/>
      <c r="K796" s="297"/>
      <c r="L796" s="297"/>
      <c r="N796" s="285"/>
      <c r="O796" s="287"/>
      <c r="P796" s="285"/>
      <c r="Q796" s="285"/>
    </row>
    <row r="797" spans="2:17" s="286" customFormat="1" x14ac:dyDescent="0.3">
      <c r="B797" s="297"/>
      <c r="C797" s="297"/>
      <c r="D797" s="298"/>
      <c r="E797" s="298"/>
      <c r="F797" s="298"/>
      <c r="G797" s="297"/>
      <c r="H797" s="297"/>
      <c r="I797" s="297"/>
      <c r="J797" s="297"/>
      <c r="K797" s="297"/>
      <c r="L797" s="297"/>
      <c r="N797" s="285"/>
      <c r="O797" s="287"/>
      <c r="P797" s="285"/>
      <c r="Q797" s="285"/>
    </row>
    <row r="798" spans="2:17" s="286" customFormat="1" x14ac:dyDescent="0.3">
      <c r="B798" s="297"/>
      <c r="C798" s="297"/>
      <c r="D798" s="298"/>
      <c r="E798" s="298"/>
      <c r="F798" s="298"/>
      <c r="G798" s="297"/>
      <c r="H798" s="297"/>
      <c r="I798" s="297"/>
      <c r="J798" s="297"/>
      <c r="K798" s="297"/>
      <c r="L798" s="297"/>
      <c r="N798" s="285"/>
      <c r="O798" s="287"/>
      <c r="P798" s="285"/>
      <c r="Q798" s="285"/>
    </row>
    <row r="799" spans="2:17" s="286" customFormat="1" x14ac:dyDescent="0.3">
      <c r="B799" s="297"/>
      <c r="C799" s="297"/>
      <c r="D799" s="298"/>
      <c r="E799" s="298"/>
      <c r="F799" s="298"/>
      <c r="G799" s="297"/>
      <c r="H799" s="297"/>
      <c r="I799" s="297"/>
      <c r="J799" s="297"/>
      <c r="K799" s="297"/>
      <c r="L799" s="297"/>
      <c r="N799" s="285"/>
      <c r="O799" s="287"/>
      <c r="P799" s="285"/>
      <c r="Q799" s="285"/>
    </row>
    <row r="800" spans="2:17" s="286" customFormat="1" x14ac:dyDescent="0.3">
      <c r="B800" s="297"/>
      <c r="C800" s="297"/>
      <c r="D800" s="298"/>
      <c r="E800" s="298"/>
      <c r="F800" s="298"/>
      <c r="G800" s="297"/>
      <c r="H800" s="297"/>
      <c r="I800" s="297"/>
      <c r="J800" s="297"/>
      <c r="K800" s="297"/>
      <c r="L800" s="297"/>
      <c r="N800" s="285"/>
      <c r="O800" s="287"/>
      <c r="P800" s="285"/>
      <c r="Q800" s="285"/>
    </row>
    <row r="801" spans="2:17" s="286" customFormat="1" x14ac:dyDescent="0.3">
      <c r="B801" s="297"/>
      <c r="C801" s="297"/>
      <c r="D801" s="298"/>
      <c r="E801" s="298"/>
      <c r="F801" s="298"/>
      <c r="G801" s="297"/>
      <c r="H801" s="297"/>
      <c r="I801" s="297"/>
      <c r="J801" s="297"/>
      <c r="K801" s="297"/>
      <c r="L801" s="297"/>
      <c r="N801" s="285"/>
      <c r="O801" s="287"/>
      <c r="P801" s="285"/>
      <c r="Q801" s="285"/>
    </row>
    <row r="802" spans="2:17" s="286" customFormat="1" x14ac:dyDescent="0.3">
      <c r="B802" s="297"/>
      <c r="C802" s="297"/>
      <c r="D802" s="298"/>
      <c r="E802" s="298"/>
      <c r="F802" s="298"/>
      <c r="G802" s="297"/>
      <c r="H802" s="297"/>
      <c r="I802" s="297"/>
      <c r="J802" s="297"/>
      <c r="K802" s="297"/>
      <c r="L802" s="297"/>
      <c r="N802" s="285"/>
      <c r="O802" s="287"/>
      <c r="P802" s="285"/>
      <c r="Q802" s="285"/>
    </row>
    <row r="803" spans="2:17" s="286" customFormat="1" x14ac:dyDescent="0.3">
      <c r="B803" s="297"/>
      <c r="C803" s="297"/>
      <c r="D803" s="298"/>
      <c r="E803" s="298"/>
      <c r="F803" s="298"/>
      <c r="G803" s="297"/>
      <c r="H803" s="297"/>
      <c r="I803" s="297"/>
      <c r="J803" s="297"/>
      <c r="K803" s="297"/>
      <c r="L803" s="297"/>
      <c r="N803" s="285"/>
      <c r="O803" s="287"/>
      <c r="P803" s="285"/>
      <c r="Q803" s="285"/>
    </row>
    <row r="804" spans="2:17" s="286" customFormat="1" x14ac:dyDescent="0.3">
      <c r="B804" s="297"/>
      <c r="C804" s="297"/>
      <c r="D804" s="298"/>
      <c r="E804" s="298"/>
      <c r="F804" s="298"/>
      <c r="G804" s="297"/>
      <c r="H804" s="297"/>
      <c r="I804" s="297"/>
      <c r="J804" s="297"/>
      <c r="K804" s="297"/>
      <c r="L804" s="297"/>
      <c r="N804" s="285"/>
      <c r="O804" s="287"/>
      <c r="P804" s="285"/>
      <c r="Q804" s="285"/>
    </row>
    <row r="805" spans="2:17" s="286" customFormat="1" x14ac:dyDescent="0.3">
      <c r="B805" s="297"/>
      <c r="C805" s="297"/>
      <c r="D805" s="298"/>
      <c r="E805" s="298"/>
      <c r="F805" s="298"/>
      <c r="G805" s="297"/>
      <c r="H805" s="297"/>
      <c r="I805" s="297"/>
      <c r="J805" s="297"/>
      <c r="K805" s="297"/>
      <c r="L805" s="297"/>
      <c r="N805" s="285"/>
      <c r="O805" s="287"/>
      <c r="P805" s="285"/>
      <c r="Q805" s="285"/>
    </row>
    <row r="806" spans="2:17" s="286" customFormat="1" x14ac:dyDescent="0.3">
      <c r="B806" s="297"/>
      <c r="C806" s="297"/>
      <c r="D806" s="298"/>
      <c r="E806" s="298"/>
      <c r="F806" s="298"/>
      <c r="G806" s="297"/>
      <c r="H806" s="297"/>
      <c r="I806" s="297"/>
      <c r="J806" s="297"/>
      <c r="K806" s="297"/>
      <c r="L806" s="297"/>
      <c r="N806" s="285"/>
      <c r="O806" s="287"/>
      <c r="P806" s="285"/>
      <c r="Q806" s="285"/>
    </row>
    <row r="807" spans="2:17" s="286" customFormat="1" x14ac:dyDescent="0.3">
      <c r="B807" s="297"/>
      <c r="C807" s="297"/>
      <c r="D807" s="298"/>
      <c r="E807" s="298"/>
      <c r="F807" s="298"/>
      <c r="G807" s="297"/>
      <c r="H807" s="297"/>
      <c r="I807" s="297"/>
      <c r="J807" s="297"/>
      <c r="K807" s="297"/>
      <c r="L807" s="297"/>
      <c r="N807" s="285"/>
      <c r="O807" s="287"/>
      <c r="P807" s="285"/>
      <c r="Q807" s="285"/>
    </row>
    <row r="808" spans="2:17" s="286" customFormat="1" x14ac:dyDescent="0.3">
      <c r="B808" s="297"/>
      <c r="C808" s="297"/>
      <c r="D808" s="298"/>
      <c r="E808" s="298"/>
      <c r="F808" s="298"/>
      <c r="G808" s="297"/>
      <c r="H808" s="297"/>
      <c r="I808" s="297"/>
      <c r="J808" s="297"/>
      <c r="K808" s="297"/>
      <c r="L808" s="297"/>
      <c r="N808" s="285"/>
      <c r="O808" s="287"/>
      <c r="P808" s="285"/>
      <c r="Q808" s="285"/>
    </row>
    <row r="809" spans="2:17" s="286" customFormat="1" x14ac:dyDescent="0.3">
      <c r="B809" s="297"/>
      <c r="C809" s="297"/>
      <c r="D809" s="298"/>
      <c r="E809" s="298"/>
      <c r="F809" s="298"/>
      <c r="G809" s="297"/>
      <c r="H809" s="297"/>
      <c r="I809" s="297"/>
      <c r="J809" s="297"/>
      <c r="K809" s="297"/>
      <c r="L809" s="297"/>
      <c r="N809" s="285"/>
      <c r="O809" s="287"/>
      <c r="P809" s="285"/>
      <c r="Q809" s="285"/>
    </row>
    <row r="810" spans="2:17" s="286" customFormat="1" x14ac:dyDescent="0.3">
      <c r="B810" s="297"/>
      <c r="C810" s="297"/>
      <c r="D810" s="298"/>
      <c r="E810" s="298"/>
      <c r="F810" s="298"/>
      <c r="G810" s="297"/>
      <c r="H810" s="297"/>
      <c r="I810" s="297"/>
      <c r="J810" s="297"/>
      <c r="K810" s="297"/>
      <c r="L810" s="297"/>
      <c r="N810" s="285"/>
      <c r="O810" s="287"/>
      <c r="P810" s="285"/>
      <c r="Q810" s="285"/>
    </row>
    <row r="811" spans="2:17" s="286" customFormat="1" x14ac:dyDescent="0.3">
      <c r="B811" s="297"/>
      <c r="C811" s="297"/>
      <c r="D811" s="298"/>
      <c r="E811" s="298"/>
      <c r="F811" s="298"/>
      <c r="G811" s="297"/>
      <c r="H811" s="297"/>
      <c r="I811" s="297"/>
      <c r="J811" s="297"/>
      <c r="K811" s="297"/>
      <c r="L811" s="297"/>
      <c r="N811" s="285"/>
      <c r="O811" s="287"/>
      <c r="P811" s="285"/>
      <c r="Q811" s="285"/>
    </row>
    <row r="812" spans="2:17" s="286" customFormat="1" x14ac:dyDescent="0.3">
      <c r="B812" s="297"/>
      <c r="C812" s="297"/>
      <c r="D812" s="298"/>
      <c r="E812" s="298"/>
      <c r="F812" s="298"/>
      <c r="G812" s="297"/>
      <c r="H812" s="297"/>
      <c r="I812" s="297"/>
      <c r="J812" s="297"/>
      <c r="K812" s="297"/>
      <c r="L812" s="297"/>
      <c r="N812" s="285"/>
      <c r="O812" s="287"/>
      <c r="P812" s="285"/>
      <c r="Q812" s="285"/>
    </row>
    <row r="813" spans="2:17" s="286" customFormat="1" x14ac:dyDescent="0.3">
      <c r="B813" s="297"/>
      <c r="C813" s="297"/>
      <c r="D813" s="298"/>
      <c r="E813" s="298"/>
      <c r="F813" s="298"/>
      <c r="G813" s="297"/>
      <c r="H813" s="297"/>
      <c r="I813" s="297"/>
      <c r="J813" s="297"/>
      <c r="K813" s="297"/>
      <c r="L813" s="297"/>
      <c r="N813" s="285"/>
      <c r="O813" s="287"/>
      <c r="P813" s="285"/>
      <c r="Q813" s="285"/>
    </row>
    <row r="814" spans="2:17" s="286" customFormat="1" x14ac:dyDescent="0.3">
      <c r="B814" s="297"/>
      <c r="C814" s="297"/>
      <c r="D814" s="298"/>
      <c r="E814" s="298"/>
      <c r="F814" s="298"/>
      <c r="G814" s="297"/>
      <c r="H814" s="297"/>
      <c r="I814" s="297"/>
      <c r="J814" s="297"/>
      <c r="K814" s="297"/>
      <c r="L814" s="297"/>
      <c r="N814" s="285"/>
      <c r="O814" s="287"/>
      <c r="P814" s="285"/>
      <c r="Q814" s="285"/>
    </row>
    <row r="815" spans="2:17" s="286" customFormat="1" x14ac:dyDescent="0.3">
      <c r="B815" s="297"/>
      <c r="C815" s="297"/>
      <c r="D815" s="298"/>
      <c r="E815" s="298"/>
      <c r="F815" s="298"/>
      <c r="G815" s="297"/>
      <c r="H815" s="297"/>
      <c r="I815" s="297"/>
      <c r="J815" s="297"/>
      <c r="K815" s="297"/>
      <c r="L815" s="297"/>
      <c r="N815" s="285"/>
      <c r="O815" s="287"/>
      <c r="P815" s="285"/>
      <c r="Q815" s="285"/>
    </row>
    <row r="816" spans="2:17" s="286" customFormat="1" x14ac:dyDescent="0.3">
      <c r="B816" s="297"/>
      <c r="C816" s="297"/>
      <c r="D816" s="298"/>
      <c r="E816" s="298"/>
      <c r="F816" s="298"/>
      <c r="G816" s="297"/>
      <c r="H816" s="297"/>
      <c r="I816" s="297"/>
      <c r="J816" s="297"/>
      <c r="K816" s="297"/>
      <c r="L816" s="297"/>
      <c r="N816" s="285"/>
      <c r="O816" s="287"/>
      <c r="P816" s="285"/>
      <c r="Q816" s="285"/>
    </row>
    <row r="817" spans="2:17" s="286" customFormat="1" x14ac:dyDescent="0.3">
      <c r="B817" s="297"/>
      <c r="C817" s="297"/>
      <c r="D817" s="298"/>
      <c r="E817" s="298"/>
      <c r="F817" s="298"/>
      <c r="G817" s="297"/>
      <c r="H817" s="297"/>
      <c r="I817" s="297"/>
      <c r="J817" s="297"/>
      <c r="K817" s="297"/>
      <c r="L817" s="297"/>
      <c r="N817" s="285"/>
      <c r="O817" s="287"/>
      <c r="P817" s="285"/>
      <c r="Q817" s="285"/>
    </row>
    <row r="818" spans="2:17" s="286" customFormat="1" x14ac:dyDescent="0.3">
      <c r="B818" s="297"/>
      <c r="C818" s="297"/>
      <c r="D818" s="298"/>
      <c r="E818" s="298"/>
      <c r="F818" s="298"/>
      <c r="G818" s="297"/>
      <c r="H818" s="297"/>
      <c r="I818" s="297"/>
      <c r="J818" s="297"/>
      <c r="K818" s="297"/>
      <c r="L818" s="297"/>
      <c r="N818" s="285"/>
      <c r="O818" s="287"/>
      <c r="P818" s="285"/>
      <c r="Q818" s="285"/>
    </row>
    <row r="819" spans="2:17" s="286" customFormat="1" x14ac:dyDescent="0.3">
      <c r="B819" s="297"/>
      <c r="C819" s="297"/>
      <c r="D819" s="298"/>
      <c r="E819" s="298"/>
      <c r="F819" s="298"/>
      <c r="G819" s="297"/>
      <c r="H819" s="297"/>
      <c r="I819" s="297"/>
      <c r="J819" s="297"/>
      <c r="K819" s="297"/>
      <c r="L819" s="297"/>
      <c r="N819" s="285"/>
      <c r="O819" s="287"/>
      <c r="P819" s="285"/>
      <c r="Q819" s="285"/>
    </row>
    <row r="820" spans="2:17" s="286" customFormat="1" x14ac:dyDescent="0.3">
      <c r="B820" s="297"/>
      <c r="C820" s="297"/>
      <c r="D820" s="298"/>
      <c r="E820" s="298"/>
      <c r="F820" s="298"/>
      <c r="G820" s="297"/>
      <c r="H820" s="297"/>
      <c r="I820" s="297"/>
      <c r="J820" s="297"/>
      <c r="K820" s="297"/>
      <c r="L820" s="297"/>
      <c r="N820" s="285"/>
      <c r="O820" s="287"/>
      <c r="P820" s="285"/>
      <c r="Q820" s="285"/>
    </row>
    <row r="821" spans="2:17" s="286" customFormat="1" x14ac:dyDescent="0.3">
      <c r="B821" s="297"/>
      <c r="C821" s="297"/>
      <c r="D821" s="298"/>
      <c r="E821" s="298"/>
      <c r="F821" s="298"/>
      <c r="G821" s="297"/>
      <c r="H821" s="297"/>
      <c r="I821" s="297"/>
      <c r="J821" s="297"/>
      <c r="K821" s="297"/>
      <c r="L821" s="297"/>
      <c r="N821" s="285"/>
      <c r="O821" s="287"/>
      <c r="P821" s="285"/>
      <c r="Q821" s="285"/>
    </row>
    <row r="822" spans="2:17" s="286" customFormat="1" x14ac:dyDescent="0.3">
      <c r="B822" s="297"/>
      <c r="C822" s="297"/>
      <c r="D822" s="298"/>
      <c r="E822" s="298"/>
      <c r="F822" s="298"/>
      <c r="G822" s="297"/>
      <c r="H822" s="297"/>
      <c r="I822" s="297"/>
      <c r="J822" s="297"/>
      <c r="K822" s="297"/>
      <c r="L822" s="297"/>
      <c r="N822" s="285"/>
      <c r="O822" s="287"/>
      <c r="P822" s="285"/>
      <c r="Q822" s="285"/>
    </row>
    <row r="823" spans="2:17" s="286" customFormat="1" x14ac:dyDescent="0.3">
      <c r="B823" s="297"/>
      <c r="C823" s="297"/>
      <c r="D823" s="298"/>
      <c r="E823" s="298"/>
      <c r="F823" s="298"/>
      <c r="G823" s="297"/>
      <c r="H823" s="297"/>
      <c r="I823" s="297"/>
      <c r="J823" s="297"/>
      <c r="K823" s="297"/>
      <c r="L823" s="297"/>
      <c r="N823" s="285"/>
      <c r="O823" s="287"/>
      <c r="P823" s="285"/>
      <c r="Q823" s="285"/>
    </row>
    <row r="824" spans="2:17" s="286" customFormat="1" x14ac:dyDescent="0.3">
      <c r="B824" s="297"/>
      <c r="C824" s="297"/>
      <c r="D824" s="298"/>
      <c r="E824" s="298"/>
      <c r="F824" s="298"/>
      <c r="G824" s="297"/>
      <c r="H824" s="297"/>
      <c r="I824" s="297"/>
      <c r="J824" s="297"/>
      <c r="K824" s="297"/>
      <c r="L824" s="297"/>
      <c r="N824" s="285"/>
      <c r="O824" s="287"/>
      <c r="P824" s="285"/>
      <c r="Q824" s="285"/>
    </row>
    <row r="825" spans="2:17" s="286" customFormat="1" x14ac:dyDescent="0.3">
      <c r="B825" s="297"/>
      <c r="C825" s="297"/>
      <c r="D825" s="298"/>
      <c r="E825" s="298"/>
      <c r="F825" s="298"/>
      <c r="G825" s="297"/>
      <c r="H825" s="297"/>
      <c r="I825" s="297"/>
      <c r="J825" s="297"/>
      <c r="K825" s="297"/>
      <c r="L825" s="297"/>
      <c r="N825" s="285"/>
      <c r="O825" s="287"/>
      <c r="P825" s="285"/>
      <c r="Q825" s="285"/>
    </row>
    <row r="826" spans="2:17" s="286" customFormat="1" x14ac:dyDescent="0.3">
      <c r="B826" s="297"/>
      <c r="C826" s="297"/>
      <c r="D826" s="298"/>
      <c r="E826" s="298"/>
      <c r="F826" s="298"/>
      <c r="G826" s="297"/>
      <c r="H826" s="297"/>
      <c r="I826" s="297"/>
      <c r="J826" s="297"/>
      <c r="K826" s="297"/>
      <c r="L826" s="297"/>
      <c r="N826" s="285"/>
      <c r="O826" s="287"/>
      <c r="P826" s="285"/>
      <c r="Q826" s="285"/>
    </row>
    <row r="827" spans="2:17" s="286" customFormat="1" x14ac:dyDescent="0.3">
      <c r="B827" s="297"/>
      <c r="C827" s="297"/>
      <c r="D827" s="298"/>
      <c r="E827" s="298"/>
      <c r="F827" s="298"/>
      <c r="G827" s="297"/>
      <c r="H827" s="297"/>
      <c r="I827" s="297"/>
      <c r="J827" s="297"/>
      <c r="K827" s="297"/>
      <c r="L827" s="297"/>
      <c r="N827" s="285"/>
      <c r="O827" s="287"/>
      <c r="P827" s="285"/>
      <c r="Q827" s="285"/>
    </row>
    <row r="828" spans="2:17" s="286" customFormat="1" x14ac:dyDescent="0.3">
      <c r="B828" s="297"/>
      <c r="C828" s="297"/>
      <c r="D828" s="298"/>
      <c r="E828" s="298"/>
      <c r="F828" s="298"/>
      <c r="G828" s="297"/>
      <c r="H828" s="297"/>
      <c r="I828" s="297"/>
      <c r="J828" s="297"/>
      <c r="K828" s="297"/>
      <c r="L828" s="297"/>
      <c r="N828" s="285"/>
      <c r="O828" s="287"/>
      <c r="P828" s="285"/>
      <c r="Q828" s="285"/>
    </row>
    <row r="829" spans="2:17" s="286" customFormat="1" x14ac:dyDescent="0.3">
      <c r="B829" s="297"/>
      <c r="C829" s="297"/>
      <c r="D829" s="298"/>
      <c r="E829" s="298"/>
      <c r="F829" s="298"/>
      <c r="G829" s="297"/>
      <c r="H829" s="297"/>
      <c r="I829" s="297"/>
      <c r="J829" s="297"/>
      <c r="K829" s="297"/>
      <c r="L829" s="297"/>
      <c r="N829" s="285"/>
      <c r="O829" s="287"/>
      <c r="P829" s="285"/>
      <c r="Q829" s="285"/>
    </row>
    <row r="830" spans="2:17" s="286" customFormat="1" x14ac:dyDescent="0.3">
      <c r="B830" s="297"/>
      <c r="C830" s="297"/>
      <c r="D830" s="298"/>
      <c r="E830" s="298"/>
      <c r="F830" s="298"/>
      <c r="G830" s="297"/>
      <c r="H830" s="297"/>
      <c r="I830" s="297"/>
      <c r="J830" s="297"/>
      <c r="K830" s="297"/>
      <c r="L830" s="297"/>
      <c r="N830" s="285"/>
      <c r="O830" s="287"/>
      <c r="P830" s="285"/>
      <c r="Q830" s="285"/>
    </row>
    <row r="831" spans="2:17" s="286" customFormat="1" x14ac:dyDescent="0.3">
      <c r="B831" s="297"/>
      <c r="C831" s="297"/>
      <c r="D831" s="298"/>
      <c r="E831" s="298"/>
      <c r="F831" s="298"/>
      <c r="G831" s="297"/>
      <c r="H831" s="297"/>
      <c r="I831" s="297"/>
      <c r="J831" s="297"/>
      <c r="K831" s="297"/>
      <c r="L831" s="297"/>
      <c r="N831" s="285"/>
      <c r="O831" s="287"/>
      <c r="P831" s="285"/>
      <c r="Q831" s="285"/>
    </row>
    <row r="832" spans="2:17" s="286" customFormat="1" x14ac:dyDescent="0.3">
      <c r="B832" s="297"/>
      <c r="C832" s="297"/>
      <c r="D832" s="298"/>
      <c r="E832" s="298"/>
      <c r="F832" s="298"/>
      <c r="G832" s="297"/>
      <c r="H832" s="297"/>
      <c r="I832" s="297"/>
      <c r="J832" s="297"/>
      <c r="K832" s="297"/>
      <c r="L832" s="297"/>
      <c r="N832" s="285"/>
      <c r="O832" s="287"/>
      <c r="P832" s="285"/>
      <c r="Q832" s="285"/>
    </row>
    <row r="833" spans="2:17" s="286" customFormat="1" x14ac:dyDescent="0.3">
      <c r="B833" s="297"/>
      <c r="C833" s="297"/>
      <c r="D833" s="298"/>
      <c r="E833" s="298"/>
      <c r="F833" s="298"/>
      <c r="G833" s="297"/>
      <c r="H833" s="297"/>
      <c r="I833" s="297"/>
      <c r="J833" s="297"/>
      <c r="K833" s="297"/>
      <c r="L833" s="297"/>
      <c r="N833" s="285"/>
      <c r="O833" s="287"/>
      <c r="P833" s="285"/>
      <c r="Q833" s="285"/>
    </row>
    <row r="834" spans="2:17" s="286" customFormat="1" x14ac:dyDescent="0.3">
      <c r="B834" s="297"/>
      <c r="C834" s="297"/>
      <c r="D834" s="298"/>
      <c r="E834" s="298"/>
      <c r="F834" s="298"/>
      <c r="G834" s="297"/>
      <c r="H834" s="297"/>
      <c r="I834" s="297"/>
      <c r="J834" s="297"/>
      <c r="K834" s="297"/>
      <c r="L834" s="297"/>
      <c r="N834" s="285"/>
      <c r="O834" s="287"/>
      <c r="P834" s="285"/>
      <c r="Q834" s="285"/>
    </row>
    <row r="835" spans="2:17" s="286" customFormat="1" x14ac:dyDescent="0.3">
      <c r="B835" s="297"/>
      <c r="C835" s="297"/>
      <c r="D835" s="298"/>
      <c r="E835" s="298"/>
      <c r="F835" s="298"/>
      <c r="G835" s="297"/>
      <c r="H835" s="297"/>
      <c r="I835" s="297"/>
      <c r="J835" s="297"/>
      <c r="K835" s="297"/>
      <c r="L835" s="297"/>
      <c r="N835" s="285"/>
      <c r="O835" s="287"/>
      <c r="P835" s="285"/>
      <c r="Q835" s="285"/>
    </row>
    <row r="836" spans="2:17" s="286" customFormat="1" x14ac:dyDescent="0.3">
      <c r="B836" s="297"/>
      <c r="C836" s="297"/>
      <c r="D836" s="298"/>
      <c r="E836" s="298"/>
      <c r="F836" s="298"/>
      <c r="G836" s="297"/>
      <c r="H836" s="297"/>
      <c r="I836" s="297"/>
      <c r="J836" s="297"/>
      <c r="K836" s="297"/>
      <c r="L836" s="297"/>
      <c r="N836" s="285"/>
      <c r="O836" s="287"/>
      <c r="P836" s="285"/>
      <c r="Q836" s="285"/>
    </row>
    <row r="837" spans="2:17" s="286" customFormat="1" x14ac:dyDescent="0.3">
      <c r="B837" s="297"/>
      <c r="C837" s="297"/>
      <c r="D837" s="298"/>
      <c r="E837" s="298"/>
      <c r="F837" s="298"/>
      <c r="G837" s="297"/>
      <c r="H837" s="297"/>
      <c r="I837" s="297"/>
      <c r="J837" s="297"/>
      <c r="K837" s="297"/>
      <c r="L837" s="297"/>
      <c r="N837" s="285"/>
      <c r="O837" s="287"/>
      <c r="P837" s="285"/>
      <c r="Q837" s="285"/>
    </row>
    <row r="838" spans="2:17" s="286" customFormat="1" x14ac:dyDescent="0.3">
      <c r="B838" s="297"/>
      <c r="C838" s="297"/>
      <c r="D838" s="298"/>
      <c r="E838" s="298"/>
      <c r="F838" s="298"/>
      <c r="G838" s="297"/>
      <c r="H838" s="297"/>
      <c r="I838" s="297"/>
      <c r="J838" s="297"/>
      <c r="K838" s="297"/>
      <c r="L838" s="297"/>
      <c r="N838" s="285"/>
      <c r="O838" s="287"/>
      <c r="P838" s="285"/>
      <c r="Q838" s="285"/>
    </row>
    <row r="839" spans="2:17" s="286" customFormat="1" x14ac:dyDescent="0.3">
      <c r="B839" s="297"/>
      <c r="C839" s="297"/>
      <c r="D839" s="298"/>
      <c r="E839" s="298"/>
      <c r="F839" s="298"/>
      <c r="G839" s="297"/>
      <c r="H839" s="297"/>
      <c r="I839" s="297"/>
      <c r="J839" s="297"/>
      <c r="K839" s="297"/>
      <c r="L839" s="297"/>
      <c r="N839" s="285"/>
      <c r="O839" s="287"/>
      <c r="P839" s="285"/>
      <c r="Q839" s="285"/>
    </row>
    <row r="840" spans="2:17" s="286" customFormat="1" x14ac:dyDescent="0.3">
      <c r="B840" s="297"/>
      <c r="C840" s="297"/>
      <c r="D840" s="298"/>
      <c r="E840" s="298"/>
      <c r="F840" s="298"/>
      <c r="G840" s="297"/>
      <c r="H840" s="297"/>
      <c r="I840" s="297"/>
      <c r="J840" s="297"/>
      <c r="K840" s="297"/>
      <c r="L840" s="297"/>
      <c r="N840" s="285"/>
      <c r="O840" s="287"/>
      <c r="P840" s="285"/>
      <c r="Q840" s="285"/>
    </row>
    <row r="841" spans="2:17" s="286" customFormat="1" x14ac:dyDescent="0.3">
      <c r="B841" s="297"/>
      <c r="C841" s="297"/>
      <c r="D841" s="298"/>
      <c r="E841" s="298"/>
      <c r="F841" s="298"/>
      <c r="G841" s="297"/>
      <c r="H841" s="297"/>
      <c r="I841" s="297"/>
      <c r="J841" s="297"/>
      <c r="K841" s="297"/>
      <c r="L841" s="297"/>
      <c r="N841" s="285"/>
      <c r="O841" s="287"/>
      <c r="P841" s="285"/>
      <c r="Q841" s="285"/>
    </row>
    <row r="842" spans="2:17" s="286" customFormat="1" x14ac:dyDescent="0.3">
      <c r="B842" s="297"/>
      <c r="C842" s="297"/>
      <c r="D842" s="298"/>
      <c r="E842" s="298"/>
      <c r="F842" s="298"/>
      <c r="G842" s="297"/>
      <c r="H842" s="297"/>
      <c r="I842" s="297"/>
      <c r="J842" s="297"/>
      <c r="K842" s="297"/>
      <c r="L842" s="297"/>
      <c r="N842" s="285"/>
      <c r="O842" s="287"/>
      <c r="P842" s="285"/>
      <c r="Q842" s="285"/>
    </row>
    <row r="843" spans="2:17" s="286" customFormat="1" x14ac:dyDescent="0.3">
      <c r="B843" s="297"/>
      <c r="C843" s="297"/>
      <c r="D843" s="298"/>
      <c r="E843" s="298"/>
      <c r="F843" s="298"/>
      <c r="G843" s="297"/>
      <c r="H843" s="297"/>
      <c r="I843" s="297"/>
      <c r="J843" s="297"/>
      <c r="K843" s="297"/>
      <c r="L843" s="297"/>
      <c r="N843" s="285"/>
      <c r="O843" s="287"/>
      <c r="P843" s="285"/>
      <c r="Q843" s="285"/>
    </row>
    <row r="844" spans="2:17" s="286" customFormat="1" x14ac:dyDescent="0.3">
      <c r="B844" s="297"/>
      <c r="C844" s="297"/>
      <c r="D844" s="298"/>
      <c r="E844" s="298"/>
      <c r="F844" s="298"/>
      <c r="G844" s="297"/>
      <c r="H844" s="297"/>
      <c r="I844" s="297"/>
      <c r="J844" s="297"/>
      <c r="K844" s="297"/>
      <c r="L844" s="297"/>
      <c r="N844" s="285"/>
      <c r="O844" s="287"/>
      <c r="P844" s="285"/>
      <c r="Q844" s="285"/>
    </row>
    <row r="845" spans="2:17" s="286" customFormat="1" x14ac:dyDescent="0.3">
      <c r="B845" s="297"/>
      <c r="C845" s="297"/>
      <c r="D845" s="298"/>
      <c r="E845" s="298"/>
      <c r="F845" s="298"/>
      <c r="G845" s="297"/>
      <c r="H845" s="297"/>
      <c r="I845" s="297"/>
      <c r="J845" s="297"/>
      <c r="K845" s="297"/>
      <c r="L845" s="297"/>
      <c r="N845" s="285"/>
      <c r="O845" s="287"/>
      <c r="P845" s="285"/>
      <c r="Q845" s="285"/>
    </row>
    <row r="846" spans="2:17" s="286" customFormat="1" x14ac:dyDescent="0.3">
      <c r="B846" s="297"/>
      <c r="C846" s="297"/>
      <c r="D846" s="298"/>
      <c r="E846" s="298"/>
      <c r="F846" s="298"/>
      <c r="G846" s="297"/>
      <c r="H846" s="297"/>
      <c r="I846" s="297"/>
      <c r="J846" s="297"/>
      <c r="K846" s="297"/>
      <c r="L846" s="297"/>
      <c r="N846" s="285"/>
      <c r="O846" s="287"/>
      <c r="P846" s="285"/>
      <c r="Q846" s="285"/>
    </row>
    <row r="847" spans="2:17" s="286" customFormat="1" x14ac:dyDescent="0.3">
      <c r="B847" s="297"/>
      <c r="C847" s="297"/>
      <c r="D847" s="298"/>
      <c r="E847" s="298"/>
      <c r="F847" s="298"/>
      <c r="G847" s="297"/>
      <c r="H847" s="297"/>
      <c r="I847" s="297"/>
      <c r="J847" s="297"/>
      <c r="K847" s="297"/>
      <c r="L847" s="297"/>
      <c r="N847" s="285"/>
      <c r="O847" s="287"/>
      <c r="P847" s="285"/>
      <c r="Q847" s="285"/>
    </row>
    <row r="848" spans="2:17" s="286" customFormat="1" x14ac:dyDescent="0.3">
      <c r="B848" s="297"/>
      <c r="C848" s="297"/>
      <c r="D848" s="298"/>
      <c r="E848" s="298"/>
      <c r="F848" s="298"/>
      <c r="G848" s="297"/>
      <c r="H848" s="297"/>
      <c r="I848" s="297"/>
      <c r="J848" s="297"/>
      <c r="K848" s="297"/>
      <c r="L848" s="297"/>
      <c r="N848" s="285"/>
      <c r="O848" s="287"/>
      <c r="P848" s="285"/>
      <c r="Q848" s="285"/>
    </row>
    <row r="849" spans="2:17" s="286" customFormat="1" x14ac:dyDescent="0.3">
      <c r="B849" s="297"/>
      <c r="C849" s="297"/>
      <c r="D849" s="298"/>
      <c r="E849" s="298"/>
      <c r="F849" s="298"/>
      <c r="G849" s="297"/>
      <c r="H849" s="297"/>
      <c r="I849" s="297"/>
      <c r="J849" s="297"/>
      <c r="K849" s="297"/>
      <c r="L849" s="297"/>
      <c r="N849" s="285"/>
      <c r="O849" s="287"/>
      <c r="P849" s="285"/>
      <c r="Q849" s="285"/>
    </row>
    <row r="850" spans="2:17" s="286" customFormat="1" x14ac:dyDescent="0.3">
      <c r="B850" s="297"/>
      <c r="C850" s="297"/>
      <c r="D850" s="298"/>
      <c r="E850" s="298"/>
      <c r="F850" s="298"/>
      <c r="G850" s="297"/>
      <c r="H850" s="297"/>
      <c r="I850" s="297"/>
      <c r="J850" s="297"/>
      <c r="K850" s="297"/>
      <c r="L850" s="297"/>
      <c r="N850" s="285"/>
      <c r="O850" s="287"/>
      <c r="P850" s="285"/>
      <c r="Q850" s="285"/>
    </row>
    <row r="851" spans="2:17" s="286" customFormat="1" x14ac:dyDescent="0.3">
      <c r="B851" s="297"/>
      <c r="C851" s="297"/>
      <c r="D851" s="298"/>
      <c r="E851" s="298"/>
      <c r="F851" s="298"/>
      <c r="G851" s="297"/>
      <c r="H851" s="297"/>
      <c r="I851" s="297"/>
      <c r="J851" s="297"/>
      <c r="K851" s="297"/>
      <c r="L851" s="297"/>
      <c r="N851" s="285"/>
      <c r="O851" s="287"/>
      <c r="P851" s="285"/>
      <c r="Q851" s="285"/>
    </row>
    <row r="852" spans="2:17" s="286" customFormat="1" x14ac:dyDescent="0.3">
      <c r="B852" s="297"/>
      <c r="C852" s="297"/>
      <c r="D852" s="298"/>
      <c r="E852" s="298"/>
      <c r="F852" s="298"/>
      <c r="G852" s="297"/>
      <c r="H852" s="297"/>
      <c r="I852" s="297"/>
      <c r="J852" s="297"/>
      <c r="K852" s="297"/>
      <c r="L852" s="297"/>
      <c r="N852" s="285"/>
      <c r="O852" s="287"/>
      <c r="P852" s="285"/>
      <c r="Q852" s="285"/>
    </row>
    <row r="853" spans="2:17" s="286" customFormat="1" x14ac:dyDescent="0.3">
      <c r="B853" s="297"/>
      <c r="C853" s="297"/>
      <c r="D853" s="298"/>
      <c r="E853" s="298"/>
      <c r="F853" s="298"/>
      <c r="G853" s="297"/>
      <c r="H853" s="297"/>
      <c r="I853" s="297"/>
      <c r="J853" s="297"/>
      <c r="K853" s="297"/>
      <c r="L853" s="297"/>
      <c r="N853" s="285"/>
      <c r="O853" s="287"/>
      <c r="P853" s="285"/>
      <c r="Q853" s="285"/>
    </row>
    <row r="854" spans="2:17" s="286" customFormat="1" x14ac:dyDescent="0.3">
      <c r="B854" s="297"/>
      <c r="C854" s="297"/>
      <c r="D854" s="298"/>
      <c r="E854" s="298"/>
      <c r="F854" s="298"/>
      <c r="G854" s="297"/>
      <c r="H854" s="297"/>
      <c r="I854" s="297"/>
      <c r="J854" s="297"/>
      <c r="K854" s="297"/>
      <c r="L854" s="297"/>
      <c r="N854" s="285"/>
      <c r="O854" s="287"/>
      <c r="P854" s="285"/>
      <c r="Q854" s="285"/>
    </row>
    <row r="855" spans="2:17" s="286" customFormat="1" x14ac:dyDescent="0.3">
      <c r="B855" s="297"/>
      <c r="C855" s="297"/>
      <c r="D855" s="298"/>
      <c r="E855" s="298"/>
      <c r="F855" s="298"/>
      <c r="G855" s="297"/>
      <c r="H855" s="297"/>
      <c r="I855" s="297"/>
      <c r="J855" s="297"/>
      <c r="K855" s="297"/>
      <c r="L855" s="297"/>
      <c r="N855" s="285"/>
      <c r="O855" s="287"/>
      <c r="P855" s="285"/>
      <c r="Q855" s="285"/>
    </row>
    <row r="856" spans="2:17" s="286" customFormat="1" x14ac:dyDescent="0.3">
      <c r="B856" s="297"/>
      <c r="C856" s="297"/>
      <c r="D856" s="298"/>
      <c r="E856" s="298"/>
      <c r="F856" s="298"/>
      <c r="G856" s="297"/>
      <c r="H856" s="297"/>
      <c r="I856" s="297"/>
      <c r="J856" s="297"/>
      <c r="K856" s="297"/>
      <c r="L856" s="297"/>
      <c r="N856" s="285"/>
      <c r="O856" s="287"/>
      <c r="P856" s="285"/>
      <c r="Q856" s="285"/>
    </row>
    <row r="857" spans="2:17" s="286" customFormat="1" x14ac:dyDescent="0.3">
      <c r="B857" s="297"/>
      <c r="C857" s="297"/>
      <c r="D857" s="298"/>
      <c r="E857" s="298"/>
      <c r="F857" s="298"/>
      <c r="G857" s="297"/>
      <c r="H857" s="297"/>
      <c r="I857" s="297"/>
      <c r="J857" s="297"/>
      <c r="K857" s="297"/>
      <c r="L857" s="297"/>
      <c r="N857" s="285"/>
      <c r="O857" s="287"/>
      <c r="P857" s="285"/>
      <c r="Q857" s="285"/>
    </row>
    <row r="858" spans="2:17" s="286" customFormat="1" x14ac:dyDescent="0.3">
      <c r="B858" s="297"/>
      <c r="C858" s="297"/>
      <c r="D858" s="298"/>
      <c r="E858" s="298"/>
      <c r="F858" s="298"/>
      <c r="G858" s="297"/>
      <c r="H858" s="297"/>
      <c r="I858" s="297"/>
      <c r="J858" s="297"/>
      <c r="K858" s="297"/>
      <c r="L858" s="297"/>
      <c r="N858" s="285"/>
      <c r="O858" s="287"/>
      <c r="P858" s="285"/>
      <c r="Q858" s="285"/>
    </row>
    <row r="859" spans="2:17" s="286" customFormat="1" x14ac:dyDescent="0.3">
      <c r="B859" s="297"/>
      <c r="C859" s="297"/>
      <c r="D859" s="298"/>
      <c r="E859" s="298"/>
      <c r="F859" s="298"/>
      <c r="G859" s="297"/>
      <c r="H859" s="297"/>
      <c r="I859" s="297"/>
      <c r="J859" s="297"/>
      <c r="K859" s="297"/>
      <c r="L859" s="297"/>
      <c r="N859" s="285"/>
      <c r="O859" s="287"/>
      <c r="P859" s="285"/>
      <c r="Q859" s="285"/>
    </row>
    <row r="860" spans="2:17" s="286" customFormat="1" x14ac:dyDescent="0.3">
      <c r="B860" s="297"/>
      <c r="C860" s="297"/>
      <c r="D860" s="298"/>
      <c r="E860" s="298"/>
      <c r="F860" s="298"/>
      <c r="G860" s="297"/>
      <c r="H860" s="297"/>
      <c r="I860" s="297"/>
      <c r="J860" s="297"/>
      <c r="K860" s="297"/>
      <c r="L860" s="297"/>
      <c r="N860" s="285"/>
      <c r="O860" s="287"/>
      <c r="P860" s="285"/>
      <c r="Q860" s="285"/>
    </row>
    <row r="861" spans="2:17" s="286" customFormat="1" x14ac:dyDescent="0.3">
      <c r="B861" s="297"/>
      <c r="C861" s="297"/>
      <c r="D861" s="298"/>
      <c r="E861" s="298"/>
      <c r="F861" s="298"/>
      <c r="G861" s="297"/>
      <c r="H861" s="297"/>
      <c r="I861" s="297"/>
      <c r="J861" s="297"/>
      <c r="K861" s="297"/>
      <c r="L861" s="297"/>
      <c r="N861" s="285"/>
      <c r="O861" s="287"/>
      <c r="P861" s="285"/>
      <c r="Q861" s="285"/>
    </row>
    <row r="862" spans="2:17" s="286" customFormat="1" x14ac:dyDescent="0.3">
      <c r="B862" s="297"/>
      <c r="C862" s="297"/>
      <c r="D862" s="298"/>
      <c r="E862" s="298"/>
      <c r="F862" s="298"/>
      <c r="G862" s="297"/>
      <c r="H862" s="297"/>
      <c r="I862" s="297"/>
      <c r="J862" s="297"/>
      <c r="K862" s="297"/>
      <c r="L862" s="297"/>
      <c r="N862" s="285"/>
      <c r="O862" s="287"/>
      <c r="P862" s="285"/>
      <c r="Q862" s="285"/>
    </row>
    <row r="863" spans="2:17" s="286" customFormat="1" x14ac:dyDescent="0.3">
      <c r="B863" s="297"/>
      <c r="C863" s="297"/>
      <c r="D863" s="298"/>
      <c r="E863" s="298"/>
      <c r="F863" s="298"/>
      <c r="G863" s="297"/>
      <c r="H863" s="297"/>
      <c r="I863" s="297"/>
      <c r="J863" s="297"/>
      <c r="K863" s="297"/>
      <c r="L863" s="297"/>
      <c r="N863" s="285"/>
      <c r="O863" s="287"/>
      <c r="P863" s="285"/>
      <c r="Q863" s="285"/>
    </row>
    <row r="864" spans="2:17" s="286" customFormat="1" x14ac:dyDescent="0.3">
      <c r="B864" s="297"/>
      <c r="C864" s="297"/>
      <c r="D864" s="298"/>
      <c r="E864" s="298"/>
      <c r="F864" s="298"/>
      <c r="G864" s="297"/>
      <c r="H864" s="297"/>
      <c r="I864" s="297"/>
      <c r="J864" s="297"/>
      <c r="K864" s="297"/>
      <c r="L864" s="297"/>
      <c r="N864" s="285"/>
      <c r="O864" s="287"/>
      <c r="P864" s="285"/>
      <c r="Q864" s="285"/>
    </row>
    <row r="865" spans="2:17" s="286" customFormat="1" x14ac:dyDescent="0.3">
      <c r="B865" s="297"/>
      <c r="C865" s="297"/>
      <c r="D865" s="298"/>
      <c r="E865" s="298"/>
      <c r="F865" s="298"/>
      <c r="G865" s="297"/>
      <c r="H865" s="297"/>
      <c r="I865" s="297"/>
      <c r="J865" s="297"/>
      <c r="K865" s="297"/>
      <c r="L865" s="297"/>
      <c r="N865" s="285"/>
      <c r="O865" s="287"/>
      <c r="P865" s="285"/>
      <c r="Q865" s="285"/>
    </row>
    <row r="866" spans="2:17" s="286" customFormat="1" x14ac:dyDescent="0.3">
      <c r="B866" s="297"/>
      <c r="C866" s="297"/>
      <c r="D866" s="298"/>
      <c r="E866" s="298"/>
      <c r="F866" s="298"/>
      <c r="G866" s="297"/>
      <c r="H866" s="297"/>
      <c r="I866" s="297"/>
      <c r="J866" s="297"/>
      <c r="K866" s="297"/>
      <c r="L866" s="297"/>
      <c r="N866" s="285"/>
      <c r="O866" s="287"/>
      <c r="P866" s="285"/>
      <c r="Q866" s="285"/>
    </row>
    <row r="867" spans="2:17" s="286" customFormat="1" x14ac:dyDescent="0.3">
      <c r="B867" s="297"/>
      <c r="C867" s="297"/>
      <c r="D867" s="298"/>
      <c r="E867" s="298"/>
      <c r="F867" s="298"/>
      <c r="G867" s="297"/>
      <c r="H867" s="297"/>
      <c r="I867" s="297"/>
      <c r="J867" s="297"/>
      <c r="K867" s="297"/>
      <c r="L867" s="297"/>
      <c r="N867" s="285"/>
      <c r="O867" s="287"/>
      <c r="P867" s="285"/>
      <c r="Q867" s="285"/>
    </row>
    <row r="868" spans="2:17" s="286" customFormat="1" x14ac:dyDescent="0.3">
      <c r="B868" s="297"/>
      <c r="C868" s="297"/>
      <c r="D868" s="298"/>
      <c r="E868" s="298"/>
      <c r="F868" s="298"/>
      <c r="G868" s="297"/>
      <c r="H868" s="297"/>
      <c r="I868" s="297"/>
      <c r="J868" s="297"/>
      <c r="K868" s="297"/>
      <c r="L868" s="297"/>
      <c r="N868" s="285"/>
      <c r="O868" s="287"/>
      <c r="P868" s="285"/>
      <c r="Q868" s="285"/>
    </row>
    <row r="869" spans="2:17" s="286" customFormat="1" x14ac:dyDescent="0.3">
      <c r="B869" s="297"/>
      <c r="C869" s="297"/>
      <c r="D869" s="298"/>
      <c r="E869" s="298"/>
      <c r="F869" s="298"/>
      <c r="G869" s="297"/>
      <c r="H869" s="297"/>
      <c r="I869" s="297"/>
      <c r="J869" s="297"/>
      <c r="K869" s="297"/>
      <c r="L869" s="297"/>
      <c r="N869" s="285"/>
      <c r="O869" s="287"/>
      <c r="P869" s="285"/>
      <c r="Q869" s="285"/>
    </row>
    <row r="870" spans="2:17" s="286" customFormat="1" x14ac:dyDescent="0.3">
      <c r="B870" s="297"/>
      <c r="C870" s="297"/>
      <c r="D870" s="298"/>
      <c r="E870" s="298"/>
      <c r="F870" s="298"/>
      <c r="G870" s="297"/>
      <c r="H870" s="297"/>
      <c r="I870" s="297"/>
      <c r="J870" s="297"/>
      <c r="K870" s="297"/>
      <c r="L870" s="297"/>
      <c r="N870" s="285"/>
      <c r="O870" s="287"/>
      <c r="P870" s="285"/>
      <c r="Q870" s="285"/>
    </row>
    <row r="871" spans="2:17" s="286" customFormat="1" x14ac:dyDescent="0.3">
      <c r="B871" s="297"/>
      <c r="C871" s="297"/>
      <c r="D871" s="298"/>
      <c r="E871" s="298"/>
      <c r="F871" s="298"/>
      <c r="G871" s="297"/>
      <c r="H871" s="297"/>
      <c r="I871" s="297"/>
      <c r="J871" s="297"/>
      <c r="K871" s="297"/>
      <c r="L871" s="297"/>
      <c r="N871" s="285"/>
      <c r="O871" s="287"/>
      <c r="P871" s="285"/>
      <c r="Q871" s="285"/>
    </row>
    <row r="872" spans="2:17" s="286" customFormat="1" x14ac:dyDescent="0.3">
      <c r="B872" s="297"/>
      <c r="C872" s="297"/>
      <c r="D872" s="298"/>
      <c r="E872" s="298"/>
      <c r="F872" s="298"/>
      <c r="G872" s="297"/>
      <c r="H872" s="297"/>
      <c r="I872" s="297"/>
      <c r="J872" s="297"/>
      <c r="K872" s="297"/>
      <c r="L872" s="297"/>
      <c r="N872" s="285"/>
      <c r="O872" s="287"/>
      <c r="P872" s="285"/>
      <c r="Q872" s="285"/>
    </row>
    <row r="873" spans="2:17" s="286" customFormat="1" x14ac:dyDescent="0.3">
      <c r="B873" s="297"/>
      <c r="C873" s="297"/>
      <c r="D873" s="298"/>
      <c r="E873" s="298"/>
      <c r="F873" s="298"/>
      <c r="G873" s="297"/>
      <c r="H873" s="297"/>
      <c r="I873" s="297"/>
      <c r="J873" s="297"/>
      <c r="K873" s="297"/>
      <c r="L873" s="297"/>
      <c r="N873" s="285"/>
      <c r="O873" s="287"/>
      <c r="P873" s="285"/>
      <c r="Q873" s="285"/>
    </row>
    <row r="874" spans="2:17" s="286" customFormat="1" x14ac:dyDescent="0.3">
      <c r="B874" s="297"/>
      <c r="C874" s="297"/>
      <c r="D874" s="298"/>
      <c r="E874" s="298"/>
      <c r="F874" s="298"/>
      <c r="G874" s="297"/>
      <c r="H874" s="297"/>
      <c r="I874" s="297"/>
      <c r="J874" s="297"/>
      <c r="K874" s="297"/>
      <c r="L874" s="297"/>
      <c r="N874" s="285"/>
      <c r="O874" s="287"/>
      <c r="P874" s="285"/>
      <c r="Q874" s="285"/>
    </row>
    <row r="875" spans="2:17" s="286" customFormat="1" x14ac:dyDescent="0.3">
      <c r="B875" s="297"/>
      <c r="C875" s="297"/>
      <c r="D875" s="298"/>
      <c r="E875" s="298"/>
      <c r="F875" s="298"/>
      <c r="G875" s="297"/>
      <c r="H875" s="297"/>
      <c r="I875" s="297"/>
      <c r="J875" s="297"/>
      <c r="K875" s="297"/>
      <c r="L875" s="297"/>
      <c r="N875" s="285"/>
      <c r="O875" s="287"/>
      <c r="P875" s="285"/>
      <c r="Q875" s="285"/>
    </row>
    <row r="876" spans="2:17" s="286" customFormat="1" x14ac:dyDescent="0.3">
      <c r="B876" s="297"/>
      <c r="C876" s="297"/>
      <c r="D876" s="298"/>
      <c r="E876" s="298"/>
      <c r="F876" s="298"/>
      <c r="G876" s="297"/>
      <c r="H876" s="297"/>
      <c r="I876" s="297"/>
      <c r="J876" s="297"/>
      <c r="K876" s="297"/>
      <c r="L876" s="297"/>
      <c r="N876" s="285"/>
      <c r="O876" s="287"/>
      <c r="P876" s="285"/>
      <c r="Q876" s="285"/>
    </row>
    <row r="877" spans="2:17" s="286" customFormat="1" x14ac:dyDescent="0.3">
      <c r="B877" s="297"/>
      <c r="C877" s="297"/>
      <c r="D877" s="298"/>
      <c r="E877" s="298"/>
      <c r="F877" s="298"/>
      <c r="G877" s="297"/>
      <c r="H877" s="297"/>
      <c r="I877" s="297"/>
      <c r="J877" s="297"/>
      <c r="K877" s="297"/>
      <c r="L877" s="297"/>
      <c r="N877" s="285"/>
      <c r="O877" s="287"/>
      <c r="P877" s="285"/>
      <c r="Q877" s="285"/>
    </row>
    <row r="878" spans="2:17" s="286" customFormat="1" x14ac:dyDescent="0.3">
      <c r="B878" s="297"/>
      <c r="C878" s="297"/>
      <c r="D878" s="298"/>
      <c r="E878" s="298"/>
      <c r="F878" s="298"/>
      <c r="G878" s="297"/>
      <c r="H878" s="297"/>
      <c r="I878" s="297"/>
      <c r="J878" s="297"/>
      <c r="K878" s="297"/>
      <c r="L878" s="297"/>
      <c r="N878" s="285"/>
      <c r="O878" s="287"/>
      <c r="P878" s="285"/>
      <c r="Q878" s="285"/>
    </row>
    <row r="879" spans="2:17" s="286" customFormat="1" x14ac:dyDescent="0.3">
      <c r="B879" s="297"/>
      <c r="C879" s="297"/>
      <c r="D879" s="298"/>
      <c r="E879" s="298"/>
      <c r="F879" s="298"/>
      <c r="G879" s="297"/>
      <c r="H879" s="297"/>
      <c r="I879" s="297"/>
      <c r="J879" s="297"/>
      <c r="K879" s="297"/>
      <c r="L879" s="297"/>
      <c r="N879" s="285"/>
      <c r="O879" s="287"/>
      <c r="P879" s="285"/>
      <c r="Q879" s="285"/>
    </row>
    <row r="880" spans="2:17" s="286" customFormat="1" x14ac:dyDescent="0.3">
      <c r="B880" s="297"/>
      <c r="C880" s="297"/>
      <c r="D880" s="298"/>
      <c r="E880" s="298"/>
      <c r="F880" s="298"/>
      <c r="G880" s="297"/>
      <c r="H880" s="297"/>
      <c r="I880" s="297"/>
      <c r="J880" s="297"/>
      <c r="K880" s="297"/>
      <c r="L880" s="297"/>
      <c r="N880" s="285"/>
      <c r="O880" s="287"/>
      <c r="P880" s="285"/>
      <c r="Q880" s="285"/>
    </row>
    <row r="881" spans="2:17" s="286" customFormat="1" x14ac:dyDescent="0.3">
      <c r="B881" s="297"/>
      <c r="C881" s="297"/>
      <c r="D881" s="298"/>
      <c r="E881" s="298"/>
      <c r="F881" s="298"/>
      <c r="G881" s="297"/>
      <c r="H881" s="297"/>
      <c r="I881" s="297"/>
      <c r="J881" s="297"/>
      <c r="K881" s="297"/>
      <c r="L881" s="297"/>
      <c r="N881" s="285"/>
      <c r="O881" s="287"/>
      <c r="P881" s="285"/>
      <c r="Q881" s="285"/>
    </row>
    <row r="882" spans="2:17" s="286" customFormat="1" x14ac:dyDescent="0.3">
      <c r="B882" s="297"/>
      <c r="C882" s="297"/>
      <c r="D882" s="298"/>
      <c r="E882" s="298"/>
      <c r="F882" s="298"/>
      <c r="G882" s="297"/>
      <c r="H882" s="297"/>
      <c r="I882" s="297"/>
      <c r="J882" s="297"/>
      <c r="K882" s="297"/>
      <c r="L882" s="297"/>
      <c r="N882" s="285"/>
      <c r="O882" s="287"/>
      <c r="P882" s="285"/>
      <c r="Q882" s="285"/>
    </row>
    <row r="883" spans="2:17" s="286" customFormat="1" x14ac:dyDescent="0.3">
      <c r="B883" s="297"/>
      <c r="C883" s="297"/>
      <c r="D883" s="298"/>
      <c r="E883" s="298"/>
      <c r="F883" s="298"/>
      <c r="G883" s="297"/>
      <c r="H883" s="297"/>
      <c r="I883" s="297"/>
      <c r="J883" s="297"/>
      <c r="K883" s="297"/>
      <c r="L883" s="297"/>
      <c r="N883" s="285"/>
      <c r="O883" s="287"/>
      <c r="P883" s="285"/>
      <c r="Q883" s="285"/>
    </row>
    <row r="884" spans="2:17" s="286" customFormat="1" x14ac:dyDescent="0.3">
      <c r="B884" s="297"/>
      <c r="C884" s="297"/>
      <c r="D884" s="298"/>
      <c r="E884" s="298"/>
      <c r="F884" s="298"/>
      <c r="G884" s="297"/>
      <c r="H884" s="297"/>
      <c r="I884" s="297"/>
      <c r="J884" s="297"/>
      <c r="K884" s="297"/>
      <c r="L884" s="297"/>
      <c r="N884" s="285"/>
      <c r="O884" s="287"/>
      <c r="P884" s="285"/>
      <c r="Q884" s="285"/>
    </row>
    <row r="885" spans="2:17" s="286" customFormat="1" x14ac:dyDescent="0.3">
      <c r="B885" s="297"/>
      <c r="C885" s="297"/>
      <c r="D885" s="298"/>
      <c r="E885" s="298"/>
      <c r="F885" s="298"/>
      <c r="G885" s="297"/>
      <c r="H885" s="297"/>
      <c r="I885" s="297"/>
      <c r="J885" s="297"/>
      <c r="K885" s="297"/>
      <c r="L885" s="297"/>
      <c r="N885" s="285"/>
      <c r="O885" s="287"/>
      <c r="P885" s="285"/>
      <c r="Q885" s="285"/>
    </row>
    <row r="886" spans="2:17" s="286" customFormat="1" x14ac:dyDescent="0.3">
      <c r="B886" s="297"/>
      <c r="C886" s="297"/>
      <c r="D886" s="298"/>
      <c r="E886" s="298"/>
      <c r="F886" s="298"/>
      <c r="G886" s="297"/>
      <c r="H886" s="297"/>
      <c r="I886" s="297"/>
      <c r="J886" s="297"/>
      <c r="K886" s="297"/>
      <c r="L886" s="297"/>
      <c r="N886" s="285"/>
      <c r="O886" s="287"/>
      <c r="P886" s="285"/>
      <c r="Q886" s="285"/>
    </row>
    <row r="887" spans="2:17" s="286" customFormat="1" x14ac:dyDescent="0.3">
      <c r="B887" s="297"/>
      <c r="C887" s="297"/>
      <c r="D887" s="298"/>
      <c r="E887" s="298"/>
      <c r="F887" s="298"/>
      <c r="G887" s="297"/>
      <c r="H887" s="297"/>
      <c r="I887" s="297"/>
      <c r="J887" s="297"/>
      <c r="K887" s="297"/>
      <c r="L887" s="297"/>
      <c r="N887" s="285"/>
      <c r="O887" s="287"/>
      <c r="P887" s="285"/>
      <c r="Q887" s="285"/>
    </row>
    <row r="888" spans="2:17" s="286" customFormat="1" x14ac:dyDescent="0.3">
      <c r="B888" s="297"/>
      <c r="C888" s="297"/>
      <c r="D888" s="298"/>
      <c r="E888" s="298"/>
      <c r="F888" s="298"/>
      <c r="G888" s="297"/>
      <c r="H888" s="297"/>
      <c r="I888" s="297"/>
      <c r="J888" s="297"/>
      <c r="K888" s="297"/>
      <c r="L888" s="297"/>
      <c r="N888" s="285"/>
      <c r="O888" s="287"/>
      <c r="P888" s="285"/>
      <c r="Q888" s="285"/>
    </row>
    <row r="889" spans="2:17" s="286" customFormat="1" x14ac:dyDescent="0.3">
      <c r="B889" s="297"/>
      <c r="C889" s="297"/>
      <c r="D889" s="298"/>
      <c r="E889" s="298"/>
      <c r="F889" s="298"/>
      <c r="G889" s="297"/>
      <c r="H889" s="297"/>
      <c r="I889" s="297"/>
      <c r="J889" s="297"/>
      <c r="K889" s="297"/>
      <c r="L889" s="297"/>
      <c r="N889" s="285"/>
      <c r="O889" s="287"/>
      <c r="P889" s="285"/>
      <c r="Q889" s="285"/>
    </row>
    <row r="890" spans="2:17" s="286" customFormat="1" x14ac:dyDescent="0.3">
      <c r="B890" s="297"/>
      <c r="C890" s="297"/>
      <c r="D890" s="298"/>
      <c r="E890" s="298"/>
      <c r="F890" s="298"/>
      <c r="G890" s="297"/>
      <c r="H890" s="297"/>
      <c r="I890" s="297"/>
      <c r="J890" s="297"/>
      <c r="K890" s="297"/>
      <c r="L890" s="297"/>
      <c r="N890" s="285"/>
      <c r="O890" s="287"/>
      <c r="P890" s="285"/>
      <c r="Q890" s="285"/>
    </row>
    <row r="891" spans="2:17" s="286" customFormat="1" x14ac:dyDescent="0.3">
      <c r="B891" s="297"/>
      <c r="C891" s="297"/>
      <c r="D891" s="298"/>
      <c r="E891" s="298"/>
      <c r="F891" s="298"/>
      <c r="G891" s="297"/>
      <c r="H891" s="297"/>
      <c r="I891" s="297"/>
      <c r="J891" s="297"/>
      <c r="K891" s="297"/>
      <c r="L891" s="297"/>
      <c r="N891" s="285"/>
      <c r="O891" s="287"/>
      <c r="P891" s="285"/>
      <c r="Q891" s="285"/>
    </row>
    <row r="892" spans="2:17" s="286" customFormat="1" x14ac:dyDescent="0.3">
      <c r="B892" s="297"/>
      <c r="C892" s="297"/>
      <c r="D892" s="298"/>
      <c r="E892" s="298"/>
      <c r="F892" s="298"/>
      <c r="G892" s="297"/>
      <c r="H892" s="297"/>
      <c r="I892" s="297"/>
      <c r="J892" s="297"/>
      <c r="K892" s="297"/>
      <c r="L892" s="297"/>
      <c r="N892" s="285"/>
      <c r="O892" s="287"/>
      <c r="P892" s="285"/>
      <c r="Q892" s="285"/>
    </row>
    <row r="893" spans="2:17" s="286" customFormat="1" x14ac:dyDescent="0.3">
      <c r="B893" s="297"/>
      <c r="C893" s="297"/>
      <c r="D893" s="298"/>
      <c r="E893" s="298"/>
      <c r="F893" s="298"/>
      <c r="G893" s="297"/>
      <c r="H893" s="297"/>
      <c r="I893" s="297"/>
      <c r="J893" s="297"/>
      <c r="K893" s="297"/>
      <c r="L893" s="297"/>
      <c r="N893" s="285"/>
      <c r="O893" s="287"/>
      <c r="P893" s="285"/>
      <c r="Q893" s="285"/>
    </row>
    <row r="894" spans="2:17" s="286" customFormat="1" x14ac:dyDescent="0.3">
      <c r="B894" s="297"/>
      <c r="C894" s="297"/>
      <c r="D894" s="298"/>
      <c r="E894" s="298"/>
      <c r="F894" s="298"/>
      <c r="G894" s="297"/>
      <c r="H894" s="297"/>
      <c r="I894" s="297"/>
      <c r="J894" s="297"/>
      <c r="K894" s="297"/>
      <c r="L894" s="297"/>
      <c r="N894" s="285"/>
      <c r="O894" s="287"/>
      <c r="P894" s="285"/>
      <c r="Q894" s="285"/>
    </row>
    <row r="895" spans="2:17" s="286" customFormat="1" x14ac:dyDescent="0.3">
      <c r="B895" s="297"/>
      <c r="C895" s="297"/>
      <c r="D895" s="298"/>
      <c r="E895" s="298"/>
      <c r="F895" s="298"/>
      <c r="G895" s="297"/>
      <c r="H895" s="297"/>
      <c r="I895" s="297"/>
      <c r="J895" s="297"/>
      <c r="K895" s="297"/>
      <c r="L895" s="297"/>
      <c r="N895" s="285"/>
      <c r="O895" s="287"/>
      <c r="P895" s="285"/>
      <c r="Q895" s="285"/>
    </row>
    <row r="896" spans="2:17" s="286" customFormat="1" x14ac:dyDescent="0.3">
      <c r="B896" s="297"/>
      <c r="C896" s="297"/>
      <c r="D896" s="298"/>
      <c r="E896" s="298"/>
      <c r="F896" s="298"/>
      <c r="G896" s="297"/>
      <c r="H896" s="297"/>
      <c r="I896" s="297"/>
      <c r="J896" s="297"/>
      <c r="K896" s="297"/>
      <c r="L896" s="297"/>
      <c r="N896" s="285"/>
      <c r="O896" s="287"/>
      <c r="P896" s="285"/>
      <c r="Q896" s="285"/>
    </row>
    <row r="897" spans="2:17" s="286" customFormat="1" x14ac:dyDescent="0.3">
      <c r="B897" s="297"/>
      <c r="C897" s="297"/>
      <c r="D897" s="298"/>
      <c r="E897" s="298"/>
      <c r="F897" s="298"/>
      <c r="G897" s="297"/>
      <c r="H897" s="297"/>
      <c r="I897" s="297"/>
      <c r="J897" s="297"/>
      <c r="K897" s="297"/>
      <c r="L897" s="297"/>
      <c r="N897" s="285"/>
      <c r="O897" s="287"/>
      <c r="P897" s="285"/>
      <c r="Q897" s="285"/>
    </row>
    <row r="898" spans="2:17" s="286" customFormat="1" x14ac:dyDescent="0.3">
      <c r="B898" s="297"/>
      <c r="C898" s="297"/>
      <c r="D898" s="298"/>
      <c r="E898" s="298"/>
      <c r="F898" s="298"/>
      <c r="G898" s="297"/>
      <c r="H898" s="297"/>
      <c r="I898" s="297"/>
      <c r="J898" s="297"/>
      <c r="K898" s="297"/>
      <c r="L898" s="297"/>
      <c r="N898" s="285"/>
      <c r="O898" s="287"/>
      <c r="P898" s="285"/>
      <c r="Q898" s="285"/>
    </row>
    <row r="899" spans="2:17" s="286" customFormat="1" x14ac:dyDescent="0.3">
      <c r="B899" s="297"/>
      <c r="C899" s="297"/>
      <c r="D899" s="298"/>
      <c r="E899" s="298"/>
      <c r="F899" s="298"/>
      <c r="G899" s="297"/>
      <c r="H899" s="297"/>
      <c r="I899" s="297"/>
      <c r="J899" s="297"/>
      <c r="K899" s="297"/>
      <c r="L899" s="297"/>
      <c r="N899" s="285"/>
      <c r="O899" s="287"/>
      <c r="P899" s="285"/>
      <c r="Q899" s="285"/>
    </row>
    <row r="900" spans="2:17" s="286" customFormat="1" x14ac:dyDescent="0.3">
      <c r="B900" s="297"/>
      <c r="C900" s="297"/>
      <c r="D900" s="298"/>
      <c r="E900" s="298"/>
      <c r="F900" s="298"/>
      <c r="G900" s="297"/>
      <c r="H900" s="297"/>
      <c r="I900" s="297"/>
      <c r="J900" s="297"/>
      <c r="K900" s="297"/>
      <c r="L900" s="297"/>
      <c r="N900" s="285"/>
      <c r="O900" s="287"/>
      <c r="P900" s="285"/>
      <c r="Q900" s="285"/>
    </row>
    <row r="901" spans="2:17" s="286" customFormat="1" x14ac:dyDescent="0.3">
      <c r="B901" s="297"/>
      <c r="C901" s="297"/>
      <c r="D901" s="298"/>
      <c r="E901" s="298"/>
      <c r="F901" s="298"/>
      <c r="G901" s="297"/>
      <c r="H901" s="297"/>
      <c r="I901" s="297"/>
      <c r="J901" s="297"/>
      <c r="K901" s="297"/>
      <c r="L901" s="297"/>
      <c r="N901" s="285"/>
      <c r="O901" s="287"/>
      <c r="P901" s="285"/>
      <c r="Q901" s="285"/>
    </row>
    <row r="902" spans="2:17" s="286" customFormat="1" x14ac:dyDescent="0.3">
      <c r="B902" s="297"/>
      <c r="C902" s="297"/>
      <c r="D902" s="298"/>
      <c r="E902" s="298"/>
      <c r="F902" s="298"/>
      <c r="G902" s="297"/>
      <c r="H902" s="297"/>
      <c r="I902" s="297"/>
      <c r="J902" s="297"/>
      <c r="K902" s="297"/>
      <c r="L902" s="297"/>
      <c r="N902" s="285"/>
      <c r="O902" s="287"/>
      <c r="P902" s="285"/>
      <c r="Q902" s="285"/>
    </row>
    <row r="903" spans="2:17" s="286" customFormat="1" x14ac:dyDescent="0.3">
      <c r="B903" s="297"/>
      <c r="C903" s="297"/>
      <c r="D903" s="298"/>
      <c r="E903" s="298"/>
      <c r="F903" s="298"/>
      <c r="G903" s="297"/>
      <c r="H903" s="297"/>
      <c r="I903" s="297"/>
      <c r="J903" s="297"/>
      <c r="K903" s="297"/>
      <c r="L903" s="297"/>
      <c r="N903" s="285"/>
      <c r="O903" s="287"/>
      <c r="P903" s="285"/>
      <c r="Q903" s="285"/>
    </row>
    <row r="904" spans="2:17" s="286" customFormat="1" x14ac:dyDescent="0.3">
      <c r="B904" s="297"/>
      <c r="C904" s="297"/>
      <c r="D904" s="298"/>
      <c r="E904" s="298"/>
      <c r="F904" s="298"/>
      <c r="G904" s="297"/>
      <c r="H904" s="297"/>
      <c r="I904" s="297"/>
      <c r="J904" s="297"/>
      <c r="K904" s="297"/>
      <c r="L904" s="297"/>
      <c r="N904" s="285"/>
      <c r="O904" s="287"/>
      <c r="P904" s="285"/>
      <c r="Q904" s="285"/>
    </row>
    <row r="905" spans="2:17" s="286" customFormat="1" x14ac:dyDescent="0.3">
      <c r="B905" s="297"/>
      <c r="C905" s="297"/>
      <c r="D905" s="298"/>
      <c r="E905" s="298"/>
      <c r="F905" s="298"/>
      <c r="G905" s="297"/>
      <c r="H905" s="297"/>
      <c r="I905" s="297"/>
      <c r="J905" s="297"/>
      <c r="K905" s="297"/>
      <c r="L905" s="297"/>
      <c r="N905" s="285"/>
      <c r="O905" s="287"/>
      <c r="P905" s="285"/>
      <c r="Q905" s="285"/>
    </row>
    <row r="906" spans="2:17" s="286" customFormat="1" x14ac:dyDescent="0.3">
      <c r="B906" s="297"/>
      <c r="C906" s="297"/>
      <c r="D906" s="298"/>
      <c r="E906" s="298"/>
      <c r="F906" s="298"/>
      <c r="G906" s="297"/>
      <c r="H906" s="297"/>
      <c r="I906" s="297"/>
      <c r="J906" s="297"/>
      <c r="K906" s="297"/>
      <c r="L906" s="297"/>
      <c r="N906" s="285"/>
      <c r="O906" s="287"/>
      <c r="P906" s="285"/>
      <c r="Q906" s="285"/>
    </row>
    <row r="907" spans="2:17" s="286" customFormat="1" x14ac:dyDescent="0.3">
      <c r="B907" s="297"/>
      <c r="C907" s="297"/>
      <c r="D907" s="298"/>
      <c r="E907" s="298"/>
      <c r="F907" s="298"/>
      <c r="G907" s="297"/>
      <c r="H907" s="297"/>
      <c r="I907" s="297"/>
      <c r="J907" s="297"/>
      <c r="K907" s="297"/>
      <c r="L907" s="297"/>
      <c r="N907" s="285"/>
      <c r="O907" s="287"/>
      <c r="P907" s="285"/>
      <c r="Q907" s="285"/>
    </row>
    <row r="908" spans="2:17" s="286" customFormat="1" x14ac:dyDescent="0.3">
      <c r="B908" s="297"/>
      <c r="C908" s="297"/>
      <c r="D908" s="298"/>
      <c r="E908" s="298"/>
      <c r="F908" s="298"/>
      <c r="G908" s="297"/>
      <c r="H908" s="297"/>
      <c r="I908" s="297"/>
      <c r="J908" s="297"/>
      <c r="K908" s="297"/>
      <c r="L908" s="297"/>
      <c r="N908" s="285"/>
      <c r="O908" s="287"/>
      <c r="P908" s="285"/>
      <c r="Q908" s="285"/>
    </row>
    <row r="909" spans="2:17" s="286" customFormat="1" x14ac:dyDescent="0.3">
      <c r="B909" s="297"/>
      <c r="C909" s="297"/>
      <c r="D909" s="298"/>
      <c r="E909" s="298"/>
      <c r="F909" s="298"/>
      <c r="G909" s="297"/>
      <c r="H909" s="297"/>
      <c r="I909" s="297"/>
      <c r="J909" s="297"/>
      <c r="K909" s="297"/>
      <c r="L909" s="297"/>
      <c r="N909" s="285"/>
      <c r="O909" s="287"/>
      <c r="P909" s="285"/>
      <c r="Q909" s="285"/>
    </row>
    <row r="910" spans="2:17" s="286" customFormat="1" x14ac:dyDescent="0.3">
      <c r="B910" s="297"/>
      <c r="C910" s="297"/>
      <c r="D910" s="298"/>
      <c r="E910" s="298"/>
      <c r="F910" s="298"/>
      <c r="G910" s="297"/>
      <c r="H910" s="297"/>
      <c r="I910" s="297"/>
      <c r="J910" s="297"/>
      <c r="K910" s="297"/>
      <c r="L910" s="297"/>
      <c r="N910" s="285"/>
      <c r="O910" s="287"/>
      <c r="P910" s="285"/>
      <c r="Q910" s="285"/>
    </row>
    <row r="911" spans="2:17" s="286" customFormat="1" x14ac:dyDescent="0.3">
      <c r="B911" s="297"/>
      <c r="C911" s="297"/>
      <c r="D911" s="298"/>
      <c r="E911" s="298"/>
      <c r="F911" s="298"/>
      <c r="G911" s="297"/>
      <c r="H911" s="297"/>
      <c r="I911" s="297"/>
      <c r="J911" s="297"/>
      <c r="K911" s="297"/>
      <c r="L911" s="297"/>
      <c r="N911" s="285"/>
      <c r="O911" s="287"/>
      <c r="P911" s="285"/>
      <c r="Q911" s="285"/>
    </row>
    <row r="912" spans="2:17" s="286" customFormat="1" x14ac:dyDescent="0.3">
      <c r="B912" s="297"/>
      <c r="C912" s="297"/>
      <c r="D912" s="298"/>
      <c r="E912" s="298"/>
      <c r="F912" s="298"/>
      <c r="G912" s="297"/>
      <c r="H912" s="297"/>
      <c r="I912" s="297"/>
      <c r="J912" s="297"/>
      <c r="K912" s="297"/>
      <c r="L912" s="297"/>
      <c r="N912" s="285"/>
      <c r="O912" s="287"/>
      <c r="P912" s="285"/>
      <c r="Q912" s="285"/>
    </row>
    <row r="913" spans="2:17" s="286" customFormat="1" x14ac:dyDescent="0.3">
      <c r="B913" s="297"/>
      <c r="C913" s="297"/>
      <c r="D913" s="298"/>
      <c r="E913" s="298"/>
      <c r="F913" s="298"/>
      <c r="G913" s="297"/>
      <c r="H913" s="297"/>
      <c r="I913" s="297"/>
      <c r="J913" s="297"/>
      <c r="K913" s="297"/>
      <c r="L913" s="297"/>
      <c r="N913" s="285"/>
      <c r="O913" s="287"/>
      <c r="P913" s="285"/>
      <c r="Q913" s="285"/>
    </row>
    <row r="914" spans="2:17" s="286" customFormat="1" x14ac:dyDescent="0.3">
      <c r="B914" s="297"/>
      <c r="C914" s="297"/>
      <c r="D914" s="298"/>
      <c r="E914" s="298"/>
      <c r="F914" s="298"/>
      <c r="G914" s="297"/>
      <c r="H914" s="297"/>
      <c r="I914" s="297"/>
      <c r="J914" s="297"/>
      <c r="K914" s="297"/>
      <c r="L914" s="297"/>
      <c r="N914" s="285"/>
      <c r="O914" s="287"/>
      <c r="P914" s="285"/>
      <c r="Q914" s="285"/>
    </row>
    <row r="915" spans="2:17" s="286" customFormat="1" x14ac:dyDescent="0.3">
      <c r="B915" s="297"/>
      <c r="C915" s="297"/>
      <c r="D915" s="298"/>
      <c r="E915" s="298"/>
      <c r="F915" s="298"/>
      <c r="G915" s="297"/>
      <c r="H915" s="297"/>
      <c r="I915" s="297"/>
      <c r="J915" s="297"/>
      <c r="K915" s="297"/>
      <c r="L915" s="297"/>
      <c r="N915" s="285"/>
      <c r="O915" s="287"/>
      <c r="P915" s="285"/>
      <c r="Q915" s="285"/>
    </row>
    <row r="916" spans="2:17" s="286" customFormat="1" x14ac:dyDescent="0.3">
      <c r="B916" s="297"/>
      <c r="C916" s="297"/>
      <c r="D916" s="298"/>
      <c r="E916" s="298"/>
      <c r="F916" s="298"/>
      <c r="G916" s="297"/>
      <c r="H916" s="297"/>
      <c r="I916" s="297"/>
      <c r="J916" s="297"/>
      <c r="K916" s="297"/>
      <c r="L916" s="297"/>
      <c r="N916" s="285"/>
      <c r="O916" s="287"/>
      <c r="P916" s="285"/>
      <c r="Q916" s="285"/>
    </row>
    <row r="917" spans="2:17" s="286" customFormat="1" x14ac:dyDescent="0.3">
      <c r="B917" s="297"/>
      <c r="C917" s="297"/>
      <c r="D917" s="298"/>
      <c r="E917" s="298"/>
      <c r="F917" s="298"/>
      <c r="G917" s="297"/>
      <c r="H917" s="297"/>
      <c r="I917" s="297"/>
      <c r="J917" s="297"/>
      <c r="K917" s="297"/>
      <c r="L917" s="297"/>
      <c r="N917" s="285"/>
      <c r="O917" s="287"/>
      <c r="P917" s="285"/>
      <c r="Q917" s="285"/>
    </row>
    <row r="918" spans="2:17" s="286" customFormat="1" x14ac:dyDescent="0.3">
      <c r="B918" s="297"/>
      <c r="C918" s="297"/>
      <c r="D918" s="298"/>
      <c r="E918" s="298"/>
      <c r="F918" s="298"/>
      <c r="G918" s="297"/>
      <c r="H918" s="297"/>
      <c r="I918" s="297"/>
      <c r="J918" s="297"/>
      <c r="K918" s="297"/>
      <c r="L918" s="297"/>
      <c r="N918" s="285"/>
      <c r="O918" s="287"/>
      <c r="P918" s="285"/>
      <c r="Q918" s="285"/>
    </row>
    <row r="919" spans="2:17" s="286" customFormat="1" x14ac:dyDescent="0.3">
      <c r="B919" s="297"/>
      <c r="C919" s="297"/>
      <c r="D919" s="298"/>
      <c r="E919" s="298"/>
      <c r="F919" s="298"/>
      <c r="G919" s="297"/>
      <c r="H919" s="297"/>
      <c r="I919" s="297"/>
      <c r="J919" s="297"/>
      <c r="K919" s="297"/>
      <c r="L919" s="297"/>
      <c r="N919" s="285"/>
      <c r="O919" s="287"/>
      <c r="P919" s="285"/>
      <c r="Q919" s="285"/>
    </row>
    <row r="920" spans="2:17" s="286" customFormat="1" x14ac:dyDescent="0.3">
      <c r="B920" s="297"/>
      <c r="C920" s="297"/>
      <c r="D920" s="298"/>
      <c r="E920" s="298"/>
      <c r="F920" s="298"/>
      <c r="G920" s="297"/>
      <c r="H920" s="297"/>
      <c r="I920" s="297"/>
      <c r="J920" s="297"/>
      <c r="K920" s="297"/>
      <c r="L920" s="297"/>
      <c r="N920" s="285"/>
      <c r="O920" s="287"/>
      <c r="P920" s="285"/>
      <c r="Q920" s="285"/>
    </row>
    <row r="921" spans="2:17" s="286" customFormat="1" x14ac:dyDescent="0.3">
      <c r="B921" s="297"/>
      <c r="C921" s="297"/>
      <c r="D921" s="298"/>
      <c r="E921" s="298"/>
      <c r="F921" s="298"/>
      <c r="G921" s="297"/>
      <c r="H921" s="297"/>
      <c r="I921" s="297"/>
      <c r="J921" s="297"/>
      <c r="K921" s="297"/>
      <c r="L921" s="297"/>
      <c r="N921" s="285"/>
      <c r="O921" s="287"/>
      <c r="P921" s="285"/>
      <c r="Q921" s="285"/>
    </row>
    <row r="922" spans="2:17" s="286" customFormat="1" x14ac:dyDescent="0.3">
      <c r="B922" s="297"/>
      <c r="C922" s="297"/>
      <c r="D922" s="298"/>
      <c r="E922" s="298"/>
      <c r="F922" s="298"/>
      <c r="G922" s="297"/>
      <c r="H922" s="297"/>
      <c r="I922" s="297"/>
      <c r="J922" s="297"/>
      <c r="K922" s="297"/>
      <c r="L922" s="297"/>
      <c r="N922" s="285"/>
      <c r="O922" s="287"/>
      <c r="P922" s="285"/>
      <c r="Q922" s="285"/>
    </row>
    <row r="923" spans="2:17" s="286" customFormat="1" x14ac:dyDescent="0.3">
      <c r="B923" s="297"/>
      <c r="C923" s="297"/>
      <c r="D923" s="298"/>
      <c r="E923" s="298"/>
      <c r="F923" s="298"/>
      <c r="G923" s="297"/>
      <c r="H923" s="297"/>
      <c r="I923" s="297"/>
      <c r="J923" s="297"/>
      <c r="K923" s="297"/>
      <c r="L923" s="297"/>
      <c r="N923" s="285"/>
      <c r="O923" s="287"/>
      <c r="P923" s="285"/>
      <c r="Q923" s="285"/>
    </row>
    <row r="924" spans="2:17" s="286" customFormat="1" x14ac:dyDescent="0.3">
      <c r="B924" s="297"/>
      <c r="C924" s="297"/>
      <c r="D924" s="298"/>
      <c r="E924" s="298"/>
      <c r="F924" s="298"/>
      <c r="G924" s="297"/>
      <c r="H924" s="297"/>
      <c r="I924" s="297"/>
      <c r="J924" s="297"/>
      <c r="K924" s="297"/>
      <c r="L924" s="297"/>
      <c r="N924" s="285"/>
      <c r="O924" s="287"/>
      <c r="P924" s="285"/>
      <c r="Q924" s="285"/>
    </row>
    <row r="925" spans="2:17" s="286" customFormat="1" x14ac:dyDescent="0.3">
      <c r="B925" s="297"/>
      <c r="C925" s="297"/>
      <c r="D925" s="298"/>
      <c r="E925" s="298"/>
      <c r="F925" s="298"/>
      <c r="G925" s="297"/>
      <c r="H925" s="297"/>
      <c r="I925" s="297"/>
      <c r="J925" s="297"/>
      <c r="K925" s="297"/>
      <c r="L925" s="297"/>
      <c r="N925" s="285"/>
      <c r="O925" s="287"/>
      <c r="P925" s="285"/>
      <c r="Q925" s="285"/>
    </row>
    <row r="926" spans="2:17" s="286" customFormat="1" x14ac:dyDescent="0.3">
      <c r="B926" s="297"/>
      <c r="C926" s="297"/>
      <c r="D926" s="298"/>
      <c r="E926" s="298"/>
      <c r="F926" s="298"/>
      <c r="G926" s="297"/>
      <c r="H926" s="297"/>
      <c r="I926" s="297"/>
      <c r="J926" s="297"/>
      <c r="K926" s="297"/>
      <c r="L926" s="297"/>
      <c r="N926" s="285"/>
      <c r="O926" s="287"/>
      <c r="P926" s="285"/>
      <c r="Q926" s="285"/>
    </row>
    <row r="927" spans="2:17" s="286" customFormat="1" x14ac:dyDescent="0.3">
      <c r="B927" s="297"/>
      <c r="C927" s="297"/>
      <c r="D927" s="298"/>
      <c r="E927" s="298"/>
      <c r="F927" s="298"/>
      <c r="G927" s="297"/>
      <c r="H927" s="297"/>
      <c r="I927" s="297"/>
      <c r="J927" s="297"/>
      <c r="K927" s="297"/>
      <c r="L927" s="297"/>
      <c r="N927" s="285"/>
      <c r="O927" s="287"/>
      <c r="P927" s="285"/>
      <c r="Q927" s="285"/>
    </row>
    <row r="928" spans="2:17" s="286" customFormat="1" x14ac:dyDescent="0.3">
      <c r="B928" s="297"/>
      <c r="C928" s="297"/>
      <c r="D928" s="298"/>
      <c r="E928" s="298"/>
      <c r="F928" s="298"/>
      <c r="G928" s="297"/>
      <c r="H928" s="297"/>
      <c r="I928" s="297"/>
      <c r="J928" s="297"/>
      <c r="K928" s="297"/>
      <c r="L928" s="297"/>
      <c r="N928" s="285"/>
      <c r="O928" s="287"/>
      <c r="P928" s="285"/>
      <c r="Q928" s="285"/>
    </row>
    <row r="929" spans="2:17" s="286" customFormat="1" x14ac:dyDescent="0.3">
      <c r="B929" s="297"/>
      <c r="C929" s="297"/>
      <c r="D929" s="298"/>
      <c r="E929" s="298"/>
      <c r="F929" s="298"/>
      <c r="G929" s="297"/>
      <c r="H929" s="297"/>
      <c r="I929" s="297"/>
      <c r="J929" s="297"/>
      <c r="K929" s="297"/>
      <c r="L929" s="297"/>
      <c r="N929" s="285"/>
      <c r="O929" s="287"/>
      <c r="P929" s="285"/>
      <c r="Q929" s="285"/>
    </row>
    <row r="930" spans="2:17" s="286" customFormat="1" x14ac:dyDescent="0.3">
      <c r="B930" s="297"/>
      <c r="C930" s="297"/>
      <c r="D930" s="298"/>
      <c r="E930" s="298"/>
      <c r="F930" s="298"/>
      <c r="G930" s="297"/>
      <c r="H930" s="297"/>
      <c r="I930" s="297"/>
      <c r="J930" s="297"/>
      <c r="K930" s="297"/>
      <c r="L930" s="297"/>
      <c r="N930" s="285"/>
      <c r="O930" s="287"/>
      <c r="P930" s="285"/>
      <c r="Q930" s="285"/>
    </row>
    <row r="931" spans="2:17" s="286" customFormat="1" x14ac:dyDescent="0.3">
      <c r="B931" s="297"/>
      <c r="C931" s="297"/>
      <c r="D931" s="298"/>
      <c r="E931" s="298"/>
      <c r="F931" s="298"/>
      <c r="G931" s="297"/>
      <c r="H931" s="297"/>
      <c r="I931" s="297"/>
      <c r="J931" s="297"/>
      <c r="K931" s="297"/>
      <c r="L931" s="297"/>
      <c r="N931" s="285"/>
      <c r="O931" s="287"/>
      <c r="P931" s="285"/>
      <c r="Q931" s="285"/>
    </row>
    <row r="932" spans="2:17" s="286" customFormat="1" x14ac:dyDescent="0.3">
      <c r="B932" s="297"/>
      <c r="C932" s="297"/>
      <c r="D932" s="298"/>
      <c r="E932" s="298"/>
      <c r="F932" s="298"/>
      <c r="G932" s="297"/>
      <c r="H932" s="297"/>
      <c r="I932" s="297"/>
      <c r="J932" s="297"/>
      <c r="K932" s="297"/>
      <c r="L932" s="297"/>
      <c r="N932" s="285"/>
      <c r="O932" s="287"/>
      <c r="P932" s="285"/>
      <c r="Q932" s="285"/>
    </row>
    <row r="933" spans="2:17" s="286" customFormat="1" x14ac:dyDescent="0.3">
      <c r="B933" s="297"/>
      <c r="C933" s="297"/>
      <c r="D933" s="298"/>
      <c r="E933" s="298"/>
      <c r="F933" s="298"/>
      <c r="G933" s="297"/>
      <c r="H933" s="297"/>
      <c r="I933" s="297"/>
      <c r="J933" s="297"/>
      <c r="K933" s="297"/>
      <c r="L933" s="297"/>
      <c r="N933" s="285"/>
      <c r="O933" s="287"/>
      <c r="P933" s="285"/>
      <c r="Q933" s="285"/>
    </row>
    <row r="934" spans="2:17" s="286" customFormat="1" x14ac:dyDescent="0.3">
      <c r="B934" s="297"/>
      <c r="C934" s="297"/>
      <c r="D934" s="298"/>
      <c r="E934" s="298"/>
      <c r="F934" s="298"/>
      <c r="G934" s="297"/>
      <c r="H934" s="297"/>
      <c r="I934" s="297"/>
      <c r="J934" s="297"/>
      <c r="K934" s="297"/>
      <c r="L934" s="297"/>
      <c r="N934" s="285"/>
      <c r="O934" s="287"/>
      <c r="P934" s="285"/>
      <c r="Q934" s="285"/>
    </row>
    <row r="935" spans="2:17" s="286" customFormat="1" x14ac:dyDescent="0.3">
      <c r="B935" s="297"/>
      <c r="C935" s="297"/>
      <c r="D935" s="298"/>
      <c r="E935" s="298"/>
      <c r="F935" s="298"/>
      <c r="G935" s="297"/>
      <c r="H935" s="297"/>
      <c r="I935" s="297"/>
      <c r="J935" s="297"/>
      <c r="K935" s="297"/>
      <c r="L935" s="297"/>
      <c r="N935" s="285"/>
      <c r="O935" s="287"/>
      <c r="P935" s="285"/>
      <c r="Q935" s="285"/>
    </row>
    <row r="936" spans="2:17" s="286" customFormat="1" x14ac:dyDescent="0.3">
      <c r="B936" s="297"/>
      <c r="C936" s="297"/>
      <c r="D936" s="298"/>
      <c r="E936" s="298"/>
      <c r="F936" s="298"/>
      <c r="G936" s="297"/>
      <c r="H936" s="297"/>
      <c r="I936" s="297"/>
      <c r="J936" s="297"/>
      <c r="K936" s="297"/>
      <c r="L936" s="297"/>
      <c r="N936" s="285"/>
      <c r="O936" s="287"/>
      <c r="P936" s="285"/>
      <c r="Q936" s="285"/>
    </row>
    <row r="937" spans="2:17" s="286" customFormat="1" x14ac:dyDescent="0.3">
      <c r="B937" s="297"/>
      <c r="C937" s="297"/>
      <c r="D937" s="298"/>
      <c r="E937" s="298"/>
      <c r="F937" s="298"/>
      <c r="G937" s="297"/>
      <c r="H937" s="297"/>
      <c r="I937" s="297"/>
      <c r="J937" s="297"/>
      <c r="K937" s="297"/>
      <c r="L937" s="297"/>
      <c r="N937" s="285"/>
      <c r="O937" s="287"/>
      <c r="P937" s="285"/>
      <c r="Q937" s="285"/>
    </row>
    <row r="938" spans="2:17" s="286" customFormat="1" x14ac:dyDescent="0.3">
      <c r="B938" s="297"/>
      <c r="C938" s="297"/>
      <c r="D938" s="298"/>
      <c r="E938" s="298"/>
      <c r="F938" s="298"/>
      <c r="G938" s="297"/>
      <c r="H938" s="297"/>
      <c r="I938" s="297"/>
      <c r="J938" s="297"/>
      <c r="K938" s="297"/>
      <c r="L938" s="297"/>
      <c r="N938" s="285"/>
      <c r="O938" s="287"/>
      <c r="P938" s="285"/>
      <c r="Q938" s="285"/>
    </row>
    <row r="939" spans="2:17" s="286" customFormat="1" x14ac:dyDescent="0.3">
      <c r="B939" s="297"/>
      <c r="C939" s="297"/>
      <c r="D939" s="298"/>
      <c r="E939" s="298"/>
      <c r="F939" s="298"/>
      <c r="G939" s="297"/>
      <c r="H939" s="297"/>
      <c r="I939" s="297"/>
      <c r="J939" s="297"/>
      <c r="K939" s="297"/>
      <c r="L939" s="297"/>
      <c r="N939" s="285"/>
      <c r="O939" s="287"/>
      <c r="P939" s="285"/>
      <c r="Q939" s="285"/>
    </row>
    <row r="940" spans="2:17" s="286" customFormat="1" x14ac:dyDescent="0.3">
      <c r="B940" s="297"/>
      <c r="C940" s="297"/>
      <c r="D940" s="298"/>
      <c r="E940" s="298"/>
      <c r="F940" s="298"/>
      <c r="G940" s="297"/>
      <c r="H940" s="297"/>
      <c r="I940" s="297"/>
      <c r="J940" s="297"/>
      <c r="K940" s="297"/>
      <c r="L940" s="297"/>
      <c r="N940" s="285"/>
      <c r="O940" s="287"/>
      <c r="P940" s="285"/>
      <c r="Q940" s="285"/>
    </row>
    <row r="941" spans="2:17" s="286" customFormat="1" x14ac:dyDescent="0.3">
      <c r="B941" s="297"/>
      <c r="C941" s="297"/>
      <c r="D941" s="298"/>
      <c r="E941" s="298"/>
      <c r="F941" s="298"/>
      <c r="G941" s="297"/>
      <c r="H941" s="297"/>
      <c r="I941" s="297"/>
      <c r="J941" s="297"/>
      <c r="K941" s="297"/>
      <c r="L941" s="297"/>
      <c r="N941" s="285"/>
      <c r="O941" s="287"/>
      <c r="P941" s="285"/>
      <c r="Q941" s="285"/>
    </row>
    <row r="942" spans="2:17" s="286" customFormat="1" x14ac:dyDescent="0.3">
      <c r="B942" s="297"/>
      <c r="C942" s="297"/>
      <c r="D942" s="298"/>
      <c r="E942" s="298"/>
      <c r="F942" s="298"/>
      <c r="G942" s="297"/>
      <c r="H942" s="297"/>
      <c r="I942" s="297"/>
      <c r="J942" s="297"/>
      <c r="K942" s="297"/>
      <c r="L942" s="297"/>
      <c r="N942" s="285"/>
      <c r="O942" s="287"/>
      <c r="P942" s="285"/>
      <c r="Q942" s="285"/>
    </row>
    <row r="943" spans="2:17" s="286" customFormat="1" x14ac:dyDescent="0.3">
      <c r="B943" s="297"/>
      <c r="C943" s="297"/>
      <c r="D943" s="298"/>
      <c r="E943" s="298"/>
      <c r="F943" s="298"/>
      <c r="G943" s="297"/>
      <c r="H943" s="297"/>
      <c r="I943" s="297"/>
      <c r="J943" s="297"/>
      <c r="K943" s="297"/>
      <c r="L943" s="297"/>
      <c r="N943" s="285"/>
      <c r="O943" s="287"/>
      <c r="P943" s="285"/>
      <c r="Q943" s="285"/>
    </row>
    <row r="944" spans="2:17" s="286" customFormat="1" x14ac:dyDescent="0.3">
      <c r="B944" s="297"/>
      <c r="C944" s="297"/>
      <c r="D944" s="298"/>
      <c r="E944" s="298"/>
      <c r="F944" s="298"/>
      <c r="G944" s="297"/>
      <c r="H944" s="297"/>
      <c r="I944" s="297"/>
      <c r="J944" s="297"/>
      <c r="K944" s="297"/>
      <c r="L944" s="297"/>
      <c r="N944" s="285"/>
      <c r="O944" s="287"/>
      <c r="P944" s="285"/>
      <c r="Q944" s="285"/>
    </row>
    <row r="945" spans="2:17" s="286" customFormat="1" x14ac:dyDescent="0.3">
      <c r="B945" s="297"/>
      <c r="C945" s="297"/>
      <c r="D945" s="298"/>
      <c r="E945" s="298"/>
      <c r="F945" s="298"/>
      <c r="G945" s="297"/>
      <c r="H945" s="297"/>
      <c r="I945" s="297"/>
      <c r="J945" s="297"/>
      <c r="K945" s="297"/>
      <c r="L945" s="297"/>
      <c r="N945" s="285"/>
      <c r="O945" s="287"/>
      <c r="P945" s="285"/>
      <c r="Q945" s="285"/>
    </row>
    <row r="946" spans="2:17" s="286" customFormat="1" x14ac:dyDescent="0.3">
      <c r="B946" s="297"/>
      <c r="C946" s="297"/>
      <c r="D946" s="298"/>
      <c r="E946" s="298"/>
      <c r="F946" s="298"/>
      <c r="G946" s="297"/>
      <c r="H946" s="297"/>
      <c r="I946" s="297"/>
      <c r="J946" s="297"/>
      <c r="K946" s="297"/>
      <c r="L946" s="297"/>
      <c r="N946" s="285"/>
      <c r="O946" s="287"/>
      <c r="P946" s="285"/>
      <c r="Q946" s="285"/>
    </row>
    <row r="947" spans="2:17" s="286" customFormat="1" x14ac:dyDescent="0.3">
      <c r="B947" s="297"/>
      <c r="C947" s="297"/>
      <c r="D947" s="298"/>
      <c r="E947" s="298"/>
      <c r="F947" s="298"/>
      <c r="G947" s="297"/>
      <c r="H947" s="297"/>
      <c r="I947" s="297"/>
      <c r="J947" s="297"/>
      <c r="K947" s="297"/>
      <c r="L947" s="297"/>
      <c r="N947" s="285"/>
      <c r="O947" s="287"/>
      <c r="P947" s="285"/>
      <c r="Q947" s="285"/>
    </row>
    <row r="948" spans="2:17" s="286" customFormat="1" x14ac:dyDescent="0.3">
      <c r="B948" s="297"/>
      <c r="C948" s="297"/>
      <c r="D948" s="298"/>
      <c r="E948" s="298"/>
      <c r="F948" s="298"/>
      <c r="G948" s="297"/>
      <c r="H948" s="297"/>
      <c r="I948" s="297"/>
      <c r="J948" s="297"/>
      <c r="K948" s="297"/>
      <c r="L948" s="297"/>
      <c r="N948" s="285"/>
      <c r="O948" s="287"/>
      <c r="P948" s="285"/>
      <c r="Q948" s="285"/>
    </row>
    <row r="949" spans="2:17" s="286" customFormat="1" x14ac:dyDescent="0.3">
      <c r="B949" s="297"/>
      <c r="C949" s="297"/>
      <c r="D949" s="298"/>
      <c r="E949" s="298"/>
      <c r="F949" s="298"/>
      <c r="G949" s="297"/>
      <c r="H949" s="297"/>
      <c r="I949" s="297"/>
      <c r="J949" s="297"/>
      <c r="K949" s="297"/>
      <c r="L949" s="297"/>
      <c r="N949" s="285"/>
      <c r="O949" s="287"/>
      <c r="P949" s="285"/>
      <c r="Q949" s="285"/>
    </row>
    <row r="950" spans="2:17" s="286" customFormat="1" x14ac:dyDescent="0.3">
      <c r="B950" s="297"/>
      <c r="C950" s="297"/>
      <c r="D950" s="298"/>
      <c r="E950" s="298"/>
      <c r="F950" s="298"/>
      <c r="G950" s="297"/>
      <c r="H950" s="297"/>
      <c r="I950" s="297"/>
      <c r="J950" s="297"/>
      <c r="K950" s="297"/>
      <c r="L950" s="297"/>
      <c r="N950" s="285"/>
      <c r="O950" s="287"/>
      <c r="P950" s="285"/>
      <c r="Q950" s="285"/>
    </row>
    <row r="951" spans="2:17" s="286" customFormat="1" x14ac:dyDescent="0.3">
      <c r="B951" s="297"/>
      <c r="C951" s="297"/>
      <c r="D951" s="298"/>
      <c r="E951" s="298"/>
      <c r="F951" s="298"/>
      <c r="G951" s="297"/>
      <c r="H951" s="297"/>
      <c r="I951" s="297"/>
      <c r="J951" s="297"/>
      <c r="K951" s="297"/>
      <c r="L951" s="297"/>
      <c r="N951" s="285"/>
      <c r="O951" s="287"/>
      <c r="P951" s="285"/>
      <c r="Q951" s="285"/>
    </row>
    <row r="952" spans="2:17" s="286" customFormat="1" x14ac:dyDescent="0.3">
      <c r="B952" s="297"/>
      <c r="C952" s="297"/>
      <c r="D952" s="298"/>
      <c r="E952" s="298"/>
      <c r="F952" s="298"/>
      <c r="G952" s="297"/>
      <c r="H952" s="297"/>
      <c r="I952" s="297"/>
      <c r="J952" s="297"/>
      <c r="K952" s="297"/>
      <c r="L952" s="297"/>
      <c r="N952" s="285"/>
      <c r="O952" s="287"/>
      <c r="P952" s="285"/>
      <c r="Q952" s="285"/>
    </row>
    <row r="953" spans="2:17" s="286" customFormat="1" x14ac:dyDescent="0.3">
      <c r="B953" s="297"/>
      <c r="C953" s="297"/>
      <c r="D953" s="298"/>
      <c r="E953" s="298"/>
      <c r="F953" s="298"/>
      <c r="G953" s="297"/>
      <c r="H953" s="297"/>
      <c r="I953" s="297"/>
      <c r="J953" s="297"/>
      <c r="K953" s="297"/>
      <c r="L953" s="297"/>
      <c r="N953" s="285"/>
      <c r="O953" s="287"/>
      <c r="P953" s="285"/>
      <c r="Q953" s="285"/>
    </row>
    <row r="954" spans="2:17" s="286" customFormat="1" x14ac:dyDescent="0.3">
      <c r="B954" s="297"/>
      <c r="C954" s="297"/>
      <c r="D954" s="298"/>
      <c r="E954" s="298"/>
      <c r="F954" s="298"/>
      <c r="G954" s="297"/>
      <c r="H954" s="297"/>
      <c r="I954" s="297"/>
      <c r="J954" s="297"/>
      <c r="K954" s="297"/>
      <c r="L954" s="297"/>
      <c r="N954" s="285"/>
      <c r="O954" s="287"/>
      <c r="P954" s="285"/>
      <c r="Q954" s="285"/>
    </row>
    <row r="955" spans="2:17" s="286" customFormat="1" x14ac:dyDescent="0.3">
      <c r="B955" s="297"/>
      <c r="C955" s="297"/>
      <c r="D955" s="298"/>
      <c r="E955" s="298"/>
      <c r="F955" s="298"/>
      <c r="G955" s="297"/>
      <c r="H955" s="297"/>
      <c r="I955" s="297"/>
      <c r="J955" s="297"/>
      <c r="K955" s="297"/>
      <c r="L955" s="297"/>
      <c r="N955" s="285"/>
      <c r="O955" s="287"/>
      <c r="P955" s="285"/>
      <c r="Q955" s="285"/>
    </row>
    <row r="956" spans="2:17" s="286" customFormat="1" x14ac:dyDescent="0.3">
      <c r="B956" s="297"/>
      <c r="C956" s="297"/>
      <c r="D956" s="298"/>
      <c r="E956" s="298"/>
      <c r="F956" s="298"/>
      <c r="G956" s="297"/>
      <c r="H956" s="297"/>
      <c r="I956" s="297"/>
      <c r="J956" s="297"/>
      <c r="K956" s="297"/>
      <c r="L956" s="297"/>
      <c r="N956" s="285"/>
      <c r="O956" s="287"/>
      <c r="P956" s="285"/>
      <c r="Q956" s="285"/>
    </row>
    <row r="957" spans="2:17" s="286" customFormat="1" x14ac:dyDescent="0.3">
      <c r="B957" s="297"/>
      <c r="C957" s="297"/>
      <c r="D957" s="298"/>
      <c r="E957" s="298"/>
      <c r="F957" s="298"/>
      <c r="G957" s="297"/>
      <c r="H957" s="297"/>
      <c r="I957" s="297"/>
      <c r="J957" s="297"/>
      <c r="K957" s="297"/>
      <c r="L957" s="297"/>
      <c r="N957" s="285"/>
      <c r="O957" s="287"/>
      <c r="P957" s="285"/>
      <c r="Q957" s="285"/>
    </row>
    <row r="958" spans="2:17" s="286" customFormat="1" x14ac:dyDescent="0.3">
      <c r="B958" s="297"/>
      <c r="C958" s="297"/>
      <c r="D958" s="298"/>
      <c r="E958" s="298"/>
      <c r="F958" s="298"/>
      <c r="G958" s="297"/>
      <c r="H958" s="297"/>
      <c r="I958" s="297"/>
      <c r="J958" s="297"/>
      <c r="K958" s="297"/>
      <c r="L958" s="297"/>
      <c r="N958" s="285"/>
      <c r="O958" s="287"/>
      <c r="P958" s="285"/>
      <c r="Q958" s="285"/>
    </row>
    <row r="959" spans="2:17" s="286" customFormat="1" x14ac:dyDescent="0.3">
      <c r="B959" s="297"/>
      <c r="C959" s="297"/>
      <c r="D959" s="298"/>
      <c r="E959" s="298"/>
      <c r="F959" s="298"/>
      <c r="G959" s="297"/>
      <c r="H959" s="297"/>
      <c r="I959" s="297"/>
      <c r="J959" s="297"/>
      <c r="K959" s="297"/>
      <c r="L959" s="297"/>
      <c r="N959" s="285"/>
      <c r="O959" s="287"/>
      <c r="P959" s="285"/>
      <c r="Q959" s="285"/>
    </row>
    <row r="960" spans="2:17" s="286" customFormat="1" x14ac:dyDescent="0.3">
      <c r="B960" s="297"/>
      <c r="C960" s="297"/>
      <c r="D960" s="298"/>
      <c r="E960" s="298"/>
      <c r="F960" s="298"/>
      <c r="G960" s="297"/>
      <c r="H960" s="297"/>
      <c r="I960" s="297"/>
      <c r="J960" s="297"/>
      <c r="K960" s="297"/>
      <c r="L960" s="297"/>
      <c r="N960" s="285"/>
      <c r="O960" s="287"/>
      <c r="P960" s="285"/>
      <c r="Q960" s="285"/>
    </row>
    <row r="961" spans="2:17" s="286" customFormat="1" x14ac:dyDescent="0.3">
      <c r="B961" s="297"/>
      <c r="C961" s="297"/>
      <c r="D961" s="298"/>
      <c r="E961" s="298"/>
      <c r="F961" s="298"/>
      <c r="G961" s="297"/>
      <c r="H961" s="297"/>
      <c r="I961" s="297"/>
      <c r="J961" s="297"/>
      <c r="K961" s="297"/>
      <c r="L961" s="297"/>
      <c r="N961" s="285"/>
      <c r="O961" s="287"/>
      <c r="P961" s="285"/>
      <c r="Q961" s="285"/>
    </row>
    <row r="962" spans="2:17" s="286" customFormat="1" x14ac:dyDescent="0.3">
      <c r="B962" s="297"/>
      <c r="C962" s="297"/>
      <c r="D962" s="298"/>
      <c r="E962" s="298"/>
      <c r="F962" s="298"/>
      <c r="G962" s="297"/>
      <c r="H962" s="297"/>
      <c r="I962" s="297"/>
      <c r="J962" s="297"/>
      <c r="K962" s="297"/>
      <c r="L962" s="297"/>
      <c r="N962" s="285"/>
      <c r="O962" s="287"/>
      <c r="P962" s="285"/>
      <c r="Q962" s="285"/>
    </row>
    <row r="963" spans="2:17" s="286" customFormat="1" x14ac:dyDescent="0.3">
      <c r="B963" s="297"/>
      <c r="C963" s="297"/>
      <c r="D963" s="298"/>
      <c r="E963" s="298"/>
      <c r="F963" s="298"/>
      <c r="G963" s="297"/>
      <c r="H963" s="297"/>
      <c r="I963" s="297"/>
      <c r="J963" s="297"/>
      <c r="K963" s="297"/>
      <c r="L963" s="297"/>
      <c r="N963" s="285"/>
      <c r="O963" s="287"/>
      <c r="P963" s="285"/>
      <c r="Q963" s="285"/>
    </row>
    <row r="964" spans="2:17" s="286" customFormat="1" x14ac:dyDescent="0.3">
      <c r="B964" s="297"/>
      <c r="C964" s="297"/>
      <c r="D964" s="298"/>
      <c r="E964" s="298"/>
      <c r="F964" s="298"/>
      <c r="G964" s="297"/>
      <c r="H964" s="297"/>
      <c r="I964" s="297"/>
      <c r="J964" s="297"/>
      <c r="K964" s="297"/>
      <c r="L964" s="297"/>
      <c r="N964" s="285"/>
      <c r="O964" s="287"/>
      <c r="P964" s="285"/>
      <c r="Q964" s="285"/>
    </row>
    <row r="965" spans="2:17" s="286" customFormat="1" x14ac:dyDescent="0.3">
      <c r="B965" s="297"/>
      <c r="C965" s="297"/>
      <c r="D965" s="298"/>
      <c r="E965" s="298"/>
      <c r="F965" s="298"/>
      <c r="G965" s="297"/>
      <c r="H965" s="297"/>
      <c r="I965" s="297"/>
      <c r="J965" s="297"/>
      <c r="K965" s="297"/>
      <c r="L965" s="297"/>
      <c r="N965" s="285"/>
      <c r="O965" s="287"/>
      <c r="P965" s="285"/>
      <c r="Q965" s="285"/>
    </row>
    <row r="966" spans="2:17" s="286" customFormat="1" x14ac:dyDescent="0.3">
      <c r="B966" s="297"/>
      <c r="C966" s="297"/>
      <c r="D966" s="298"/>
      <c r="E966" s="298"/>
      <c r="F966" s="298"/>
      <c r="G966" s="297"/>
      <c r="H966" s="297"/>
      <c r="I966" s="297"/>
      <c r="J966" s="297"/>
      <c r="K966" s="297"/>
      <c r="L966" s="297"/>
      <c r="N966" s="285"/>
      <c r="O966" s="287"/>
      <c r="P966" s="285"/>
      <c r="Q966" s="285"/>
    </row>
    <row r="967" spans="2:17" s="286" customFormat="1" x14ac:dyDescent="0.3">
      <c r="B967" s="297"/>
      <c r="C967" s="297"/>
      <c r="D967" s="298"/>
      <c r="E967" s="298"/>
      <c r="F967" s="298"/>
      <c r="G967" s="297"/>
      <c r="H967" s="297"/>
      <c r="I967" s="297"/>
      <c r="J967" s="297"/>
      <c r="K967" s="297"/>
      <c r="L967" s="297"/>
      <c r="N967" s="285"/>
      <c r="O967" s="287"/>
      <c r="P967" s="285"/>
      <c r="Q967" s="285"/>
    </row>
    <row r="968" spans="2:17" s="286" customFormat="1" x14ac:dyDescent="0.3">
      <c r="B968" s="297"/>
      <c r="C968" s="297"/>
      <c r="D968" s="298"/>
      <c r="E968" s="298"/>
      <c r="F968" s="298"/>
      <c r="G968" s="297"/>
      <c r="H968" s="297"/>
      <c r="I968" s="297"/>
      <c r="J968" s="297"/>
      <c r="K968" s="297"/>
      <c r="L968" s="297"/>
      <c r="N968" s="285"/>
      <c r="O968" s="287"/>
      <c r="P968" s="285"/>
      <c r="Q968" s="285"/>
    </row>
    <row r="969" spans="2:17" s="286" customFormat="1" x14ac:dyDescent="0.3">
      <c r="B969" s="297"/>
      <c r="C969" s="297"/>
      <c r="D969" s="298"/>
      <c r="E969" s="298"/>
      <c r="F969" s="298"/>
      <c r="G969" s="297"/>
      <c r="H969" s="297"/>
      <c r="I969" s="297"/>
      <c r="J969" s="297"/>
      <c r="K969" s="297"/>
      <c r="L969" s="297"/>
      <c r="N969" s="285"/>
      <c r="O969" s="287"/>
      <c r="P969" s="285"/>
      <c r="Q969" s="285"/>
    </row>
    <row r="970" spans="2:17" s="286" customFormat="1" x14ac:dyDescent="0.3">
      <c r="B970" s="297"/>
      <c r="C970" s="297"/>
      <c r="D970" s="298"/>
      <c r="E970" s="298"/>
      <c r="F970" s="298"/>
      <c r="G970" s="297"/>
      <c r="H970" s="297"/>
      <c r="I970" s="297"/>
      <c r="J970" s="297"/>
      <c r="K970" s="297"/>
      <c r="L970" s="297"/>
      <c r="N970" s="285"/>
      <c r="O970" s="287"/>
      <c r="P970" s="285"/>
      <c r="Q970" s="285"/>
    </row>
    <row r="971" spans="2:17" s="286" customFormat="1" x14ac:dyDescent="0.3">
      <c r="B971" s="297"/>
      <c r="C971" s="297"/>
      <c r="D971" s="298"/>
      <c r="E971" s="298"/>
      <c r="F971" s="298"/>
      <c r="G971" s="297"/>
      <c r="H971" s="297"/>
      <c r="I971" s="297"/>
      <c r="J971" s="297"/>
      <c r="K971" s="297"/>
      <c r="L971" s="297"/>
      <c r="N971" s="285"/>
      <c r="O971" s="287"/>
      <c r="P971" s="285"/>
      <c r="Q971" s="285"/>
    </row>
    <row r="972" spans="2:17" s="286" customFormat="1" x14ac:dyDescent="0.3">
      <c r="B972" s="297"/>
      <c r="C972" s="297"/>
      <c r="D972" s="298"/>
      <c r="E972" s="298"/>
      <c r="F972" s="298"/>
      <c r="G972" s="297"/>
      <c r="H972" s="297"/>
      <c r="I972" s="297"/>
      <c r="J972" s="297"/>
      <c r="K972" s="297"/>
      <c r="L972" s="297"/>
      <c r="N972" s="285"/>
      <c r="O972" s="287"/>
      <c r="P972" s="285"/>
      <c r="Q972" s="285"/>
    </row>
    <row r="973" spans="2:17" s="286" customFormat="1" x14ac:dyDescent="0.3">
      <c r="B973" s="297"/>
      <c r="C973" s="297"/>
      <c r="D973" s="298"/>
      <c r="E973" s="298"/>
      <c r="F973" s="298"/>
      <c r="G973" s="297"/>
      <c r="H973" s="297"/>
      <c r="I973" s="297"/>
      <c r="J973" s="297"/>
      <c r="K973" s="297"/>
      <c r="L973" s="297"/>
      <c r="N973" s="285"/>
      <c r="O973" s="287"/>
      <c r="P973" s="285"/>
      <c r="Q973" s="285"/>
    </row>
    <row r="974" spans="2:17" s="286" customFormat="1" x14ac:dyDescent="0.3">
      <c r="B974" s="297"/>
      <c r="C974" s="297"/>
      <c r="D974" s="298"/>
      <c r="E974" s="298"/>
      <c r="F974" s="298"/>
      <c r="G974" s="297"/>
      <c r="H974" s="297"/>
      <c r="I974" s="297"/>
      <c r="J974" s="297"/>
      <c r="K974" s="297"/>
      <c r="L974" s="297"/>
      <c r="N974" s="285"/>
      <c r="O974" s="287"/>
      <c r="P974" s="285"/>
      <c r="Q974" s="285"/>
    </row>
    <row r="975" spans="2:17" s="286" customFormat="1" x14ac:dyDescent="0.3">
      <c r="B975" s="297"/>
      <c r="C975" s="297"/>
      <c r="D975" s="298"/>
      <c r="E975" s="298"/>
      <c r="F975" s="298"/>
      <c r="G975" s="297"/>
      <c r="H975" s="297"/>
      <c r="I975" s="297"/>
      <c r="J975" s="297"/>
      <c r="K975" s="297"/>
      <c r="L975" s="297"/>
      <c r="N975" s="285"/>
      <c r="O975" s="287"/>
      <c r="P975" s="285"/>
      <c r="Q975" s="285"/>
    </row>
    <row r="976" spans="2:17" s="286" customFormat="1" x14ac:dyDescent="0.3">
      <c r="B976" s="297"/>
      <c r="C976" s="297"/>
      <c r="D976" s="298"/>
      <c r="E976" s="298"/>
      <c r="F976" s="298"/>
      <c r="G976" s="297"/>
      <c r="H976" s="297"/>
      <c r="I976" s="297"/>
      <c r="J976" s="297"/>
      <c r="K976" s="297"/>
      <c r="L976" s="297"/>
      <c r="N976" s="285"/>
      <c r="O976" s="287"/>
      <c r="P976" s="285"/>
      <c r="Q976" s="285"/>
    </row>
    <row r="977" spans="2:17" s="286" customFormat="1" x14ac:dyDescent="0.3">
      <c r="B977" s="297"/>
      <c r="C977" s="297"/>
      <c r="D977" s="298"/>
      <c r="E977" s="298"/>
      <c r="F977" s="298"/>
      <c r="G977" s="297"/>
      <c r="H977" s="297"/>
      <c r="I977" s="297"/>
      <c r="J977" s="297"/>
      <c r="K977" s="297"/>
      <c r="L977" s="297"/>
      <c r="N977" s="285"/>
      <c r="O977" s="287"/>
      <c r="P977" s="285"/>
      <c r="Q977" s="285"/>
    </row>
    <row r="978" spans="2:17" s="286" customFormat="1" x14ac:dyDescent="0.3">
      <c r="B978" s="297"/>
      <c r="C978" s="297"/>
      <c r="D978" s="298"/>
      <c r="E978" s="298"/>
      <c r="F978" s="298"/>
      <c r="G978" s="297"/>
      <c r="H978" s="297"/>
      <c r="I978" s="297"/>
      <c r="J978" s="297"/>
      <c r="K978" s="297"/>
      <c r="L978" s="297"/>
      <c r="N978" s="285"/>
      <c r="O978" s="287"/>
      <c r="P978" s="285"/>
      <c r="Q978" s="285"/>
    </row>
    <row r="979" spans="2:17" s="286" customFormat="1" x14ac:dyDescent="0.3">
      <c r="B979" s="297"/>
      <c r="C979" s="297"/>
      <c r="D979" s="298"/>
      <c r="E979" s="298"/>
      <c r="F979" s="298"/>
      <c r="G979" s="297"/>
      <c r="H979" s="297"/>
      <c r="I979" s="297"/>
      <c r="J979" s="297"/>
      <c r="K979" s="297"/>
      <c r="L979" s="297"/>
      <c r="N979" s="285"/>
      <c r="O979" s="287"/>
      <c r="P979" s="285"/>
      <c r="Q979" s="285"/>
    </row>
    <row r="980" spans="2:17" s="286" customFormat="1" x14ac:dyDescent="0.3">
      <c r="B980" s="297"/>
      <c r="C980" s="297"/>
      <c r="D980" s="298"/>
      <c r="E980" s="298"/>
      <c r="F980" s="298"/>
      <c r="G980" s="297"/>
      <c r="H980" s="297"/>
      <c r="I980" s="297"/>
      <c r="J980" s="297"/>
      <c r="K980" s="297"/>
      <c r="L980" s="297"/>
      <c r="N980" s="285"/>
      <c r="O980" s="287"/>
      <c r="P980" s="285"/>
      <c r="Q980" s="285"/>
    </row>
    <row r="981" spans="2:17" s="286" customFormat="1" x14ac:dyDescent="0.3">
      <c r="B981" s="297"/>
      <c r="C981" s="297"/>
      <c r="D981" s="298"/>
      <c r="E981" s="298"/>
      <c r="F981" s="298"/>
      <c r="G981" s="297"/>
      <c r="H981" s="297"/>
      <c r="I981" s="297"/>
      <c r="J981" s="297"/>
      <c r="K981" s="297"/>
      <c r="L981" s="297"/>
      <c r="N981" s="285"/>
      <c r="O981" s="287"/>
      <c r="P981" s="285"/>
      <c r="Q981" s="285"/>
    </row>
    <row r="982" spans="2:17" s="286" customFormat="1" x14ac:dyDescent="0.3">
      <c r="B982" s="297"/>
      <c r="C982" s="297"/>
      <c r="D982" s="298"/>
      <c r="E982" s="298"/>
      <c r="F982" s="298"/>
      <c r="G982" s="297"/>
      <c r="H982" s="297"/>
      <c r="I982" s="297"/>
      <c r="J982" s="297"/>
      <c r="K982" s="297"/>
      <c r="L982" s="297"/>
      <c r="N982" s="285"/>
      <c r="O982" s="287"/>
      <c r="P982" s="285"/>
      <c r="Q982" s="285"/>
    </row>
    <row r="983" spans="2:17" s="286" customFormat="1" x14ac:dyDescent="0.3">
      <c r="B983" s="297"/>
      <c r="C983" s="297"/>
      <c r="D983" s="298"/>
      <c r="E983" s="298"/>
      <c r="F983" s="298"/>
      <c r="G983" s="297"/>
      <c r="H983" s="297"/>
      <c r="I983" s="297"/>
      <c r="J983" s="297"/>
      <c r="K983" s="297"/>
      <c r="L983" s="297"/>
      <c r="N983" s="285"/>
      <c r="O983" s="287"/>
      <c r="P983" s="285"/>
      <c r="Q983" s="285"/>
    </row>
    <row r="984" spans="2:17" s="286" customFormat="1" x14ac:dyDescent="0.3">
      <c r="B984" s="297"/>
      <c r="C984" s="297"/>
      <c r="D984" s="298"/>
      <c r="E984" s="298"/>
      <c r="F984" s="298"/>
      <c r="G984" s="297"/>
      <c r="H984" s="297"/>
      <c r="I984" s="297"/>
      <c r="J984" s="297"/>
      <c r="K984" s="297"/>
      <c r="L984" s="297"/>
      <c r="N984" s="285"/>
      <c r="O984" s="287"/>
      <c r="P984" s="285"/>
      <c r="Q984" s="285"/>
    </row>
    <row r="985" spans="2:17" s="286" customFormat="1" x14ac:dyDescent="0.3">
      <c r="B985" s="297"/>
      <c r="C985" s="297"/>
      <c r="D985" s="298"/>
      <c r="E985" s="298"/>
      <c r="F985" s="298"/>
      <c r="G985" s="297"/>
      <c r="H985" s="297"/>
      <c r="I985" s="297"/>
      <c r="J985" s="297"/>
      <c r="K985" s="297"/>
      <c r="L985" s="297"/>
      <c r="N985" s="285"/>
      <c r="O985" s="287"/>
      <c r="P985" s="285"/>
      <c r="Q985" s="285"/>
    </row>
    <row r="986" spans="2:17" s="286" customFormat="1" x14ac:dyDescent="0.3">
      <c r="B986" s="297"/>
      <c r="C986" s="297"/>
      <c r="D986" s="298"/>
      <c r="E986" s="298"/>
      <c r="F986" s="298"/>
      <c r="G986" s="297"/>
      <c r="H986" s="297"/>
      <c r="I986" s="297"/>
      <c r="J986" s="297"/>
      <c r="K986" s="297"/>
      <c r="L986" s="297"/>
      <c r="N986" s="285"/>
      <c r="O986" s="287"/>
      <c r="P986" s="285"/>
      <c r="Q986" s="285"/>
    </row>
    <row r="987" spans="2:17" s="286" customFormat="1" x14ac:dyDescent="0.3">
      <c r="B987" s="297"/>
      <c r="C987" s="297"/>
      <c r="D987" s="298"/>
      <c r="E987" s="298"/>
      <c r="F987" s="298"/>
      <c r="G987" s="297"/>
      <c r="H987" s="297"/>
      <c r="I987" s="297"/>
      <c r="J987" s="297"/>
      <c r="K987" s="297"/>
      <c r="L987" s="297"/>
      <c r="N987" s="285"/>
      <c r="O987" s="287"/>
      <c r="P987" s="285"/>
      <c r="Q987" s="285"/>
    </row>
    <row r="988" spans="2:17" s="286" customFormat="1" x14ac:dyDescent="0.3">
      <c r="B988" s="297"/>
      <c r="C988" s="297"/>
      <c r="D988" s="298"/>
      <c r="E988" s="298"/>
      <c r="F988" s="298"/>
      <c r="G988" s="297"/>
      <c r="H988" s="297"/>
      <c r="I988" s="297"/>
      <c r="J988" s="297"/>
      <c r="K988" s="297"/>
      <c r="L988" s="297"/>
      <c r="N988" s="285"/>
      <c r="O988" s="287"/>
      <c r="P988" s="285"/>
      <c r="Q988" s="285"/>
    </row>
    <row r="989" spans="2:17" s="286" customFormat="1" x14ac:dyDescent="0.3">
      <c r="B989" s="297"/>
      <c r="C989" s="297"/>
      <c r="D989" s="298"/>
      <c r="E989" s="298"/>
      <c r="F989" s="298"/>
      <c r="G989" s="297"/>
      <c r="H989" s="297"/>
      <c r="I989" s="297"/>
      <c r="J989" s="297"/>
      <c r="K989" s="297"/>
      <c r="L989" s="297"/>
      <c r="N989" s="285"/>
      <c r="O989" s="287"/>
      <c r="P989" s="285"/>
      <c r="Q989" s="285"/>
    </row>
    <row r="990" spans="2:17" s="286" customFormat="1" x14ac:dyDescent="0.3">
      <c r="B990" s="297"/>
      <c r="C990" s="297"/>
      <c r="D990" s="298"/>
      <c r="E990" s="298"/>
      <c r="F990" s="298"/>
      <c r="G990" s="297"/>
      <c r="H990" s="297"/>
      <c r="I990" s="297"/>
      <c r="J990" s="297"/>
      <c r="K990" s="297"/>
      <c r="L990" s="297"/>
      <c r="N990" s="285"/>
      <c r="O990" s="287"/>
      <c r="P990" s="285"/>
      <c r="Q990" s="285"/>
    </row>
    <row r="991" spans="2:17" s="286" customFormat="1" x14ac:dyDescent="0.3">
      <c r="B991" s="297"/>
      <c r="C991" s="297"/>
      <c r="D991" s="298"/>
      <c r="E991" s="298"/>
      <c r="F991" s="298"/>
      <c r="G991" s="297"/>
      <c r="H991" s="297"/>
      <c r="I991" s="297"/>
      <c r="J991" s="297"/>
      <c r="K991" s="297"/>
      <c r="L991" s="297"/>
      <c r="N991" s="285"/>
      <c r="O991" s="287"/>
      <c r="P991" s="285"/>
      <c r="Q991" s="285"/>
    </row>
    <row r="992" spans="2:17" s="286" customFormat="1" x14ac:dyDescent="0.3">
      <c r="B992" s="297"/>
      <c r="C992" s="297"/>
      <c r="D992" s="298"/>
      <c r="E992" s="298"/>
      <c r="F992" s="298"/>
      <c r="G992" s="297"/>
      <c r="H992" s="297"/>
      <c r="I992" s="297"/>
      <c r="J992" s="297"/>
      <c r="K992" s="297"/>
      <c r="L992" s="297"/>
      <c r="N992" s="285"/>
      <c r="O992" s="287"/>
      <c r="P992" s="285"/>
      <c r="Q992" s="285"/>
    </row>
    <row r="993" spans="2:17" s="286" customFormat="1" x14ac:dyDescent="0.3">
      <c r="B993" s="297"/>
      <c r="C993" s="297"/>
      <c r="D993" s="298"/>
      <c r="E993" s="298"/>
      <c r="F993" s="298"/>
      <c r="G993" s="297"/>
      <c r="H993" s="297"/>
      <c r="I993" s="297"/>
      <c r="J993" s="297"/>
      <c r="K993" s="297"/>
      <c r="L993" s="297"/>
      <c r="N993" s="285"/>
      <c r="O993" s="287"/>
      <c r="P993" s="285"/>
      <c r="Q993" s="285"/>
    </row>
    <row r="994" spans="2:17" s="286" customFormat="1" x14ac:dyDescent="0.3">
      <c r="B994" s="297"/>
      <c r="C994" s="297"/>
      <c r="D994" s="298"/>
      <c r="E994" s="298"/>
      <c r="F994" s="298"/>
      <c r="G994" s="297"/>
      <c r="H994" s="297"/>
      <c r="I994" s="297"/>
      <c r="J994" s="297"/>
      <c r="K994" s="297"/>
      <c r="L994" s="297"/>
      <c r="N994" s="285"/>
      <c r="O994" s="287"/>
      <c r="P994" s="285"/>
      <c r="Q994" s="285"/>
    </row>
    <row r="995" spans="2:17" s="286" customFormat="1" x14ac:dyDescent="0.3">
      <c r="B995" s="297"/>
      <c r="C995" s="297"/>
      <c r="D995" s="298"/>
      <c r="E995" s="298"/>
      <c r="F995" s="298"/>
      <c r="G995" s="297"/>
      <c r="H995" s="297"/>
      <c r="I995" s="297"/>
      <c r="J995" s="297"/>
      <c r="K995" s="297"/>
      <c r="L995" s="297"/>
      <c r="N995" s="285"/>
      <c r="O995" s="287"/>
      <c r="P995" s="285"/>
      <c r="Q995" s="285"/>
    </row>
    <row r="996" spans="2:17" s="286" customFormat="1" x14ac:dyDescent="0.3">
      <c r="B996" s="297"/>
      <c r="C996" s="297"/>
      <c r="D996" s="298"/>
      <c r="E996" s="298"/>
      <c r="F996" s="298"/>
      <c r="G996" s="297"/>
      <c r="H996" s="297"/>
      <c r="I996" s="297"/>
      <c r="J996" s="297"/>
      <c r="K996" s="297"/>
      <c r="L996" s="297"/>
      <c r="N996" s="285"/>
      <c r="O996" s="287"/>
      <c r="P996" s="285"/>
      <c r="Q996" s="285"/>
    </row>
    <row r="997" spans="2:17" s="286" customFormat="1" x14ac:dyDescent="0.3">
      <c r="B997" s="297"/>
      <c r="C997" s="297"/>
      <c r="D997" s="298"/>
      <c r="E997" s="298"/>
      <c r="F997" s="298"/>
      <c r="G997" s="297"/>
      <c r="H997" s="297"/>
      <c r="I997" s="297"/>
      <c r="J997" s="297"/>
      <c r="K997" s="297"/>
      <c r="L997" s="297"/>
      <c r="N997" s="285"/>
      <c r="O997" s="287"/>
      <c r="P997" s="285"/>
      <c r="Q997" s="285"/>
    </row>
    <row r="998" spans="2:17" s="286" customFormat="1" x14ac:dyDescent="0.3">
      <c r="B998" s="297"/>
      <c r="C998" s="297"/>
      <c r="D998" s="298"/>
      <c r="E998" s="298"/>
      <c r="F998" s="298"/>
      <c r="G998" s="297"/>
      <c r="H998" s="297"/>
      <c r="I998" s="297"/>
      <c r="J998" s="297"/>
      <c r="K998" s="297"/>
      <c r="L998" s="297"/>
      <c r="N998" s="285"/>
      <c r="O998" s="287"/>
      <c r="P998" s="285"/>
      <c r="Q998" s="285"/>
    </row>
    <row r="999" spans="2:17" s="286" customFormat="1" x14ac:dyDescent="0.3">
      <c r="B999" s="297"/>
      <c r="C999" s="297"/>
      <c r="D999" s="298"/>
      <c r="E999" s="298"/>
      <c r="F999" s="298"/>
      <c r="G999" s="297"/>
      <c r="H999" s="297"/>
      <c r="I999" s="297"/>
      <c r="J999" s="297"/>
      <c r="K999" s="297"/>
      <c r="L999" s="297"/>
      <c r="N999" s="285"/>
      <c r="O999" s="287"/>
      <c r="P999" s="285"/>
      <c r="Q999" s="285"/>
    </row>
    <row r="1000" spans="2:17" s="286" customFormat="1" x14ac:dyDescent="0.3">
      <c r="B1000" s="297"/>
      <c r="C1000" s="297"/>
      <c r="D1000" s="298"/>
      <c r="E1000" s="298"/>
      <c r="F1000" s="298"/>
      <c r="G1000" s="297"/>
      <c r="H1000" s="297"/>
      <c r="I1000" s="297"/>
      <c r="J1000" s="297"/>
      <c r="K1000" s="297"/>
      <c r="L1000" s="297"/>
      <c r="N1000" s="285"/>
      <c r="O1000" s="287"/>
      <c r="P1000" s="285"/>
      <c r="Q1000" s="285"/>
    </row>
    <row r="1001" spans="2:17" s="286" customFormat="1" x14ac:dyDescent="0.3">
      <c r="B1001" s="297"/>
      <c r="C1001" s="297"/>
      <c r="D1001" s="298"/>
      <c r="E1001" s="298"/>
      <c r="F1001" s="298"/>
      <c r="G1001" s="297"/>
      <c r="H1001" s="297"/>
      <c r="I1001" s="297"/>
      <c r="J1001" s="297"/>
      <c r="K1001" s="297"/>
      <c r="L1001" s="297"/>
      <c r="N1001" s="285"/>
      <c r="O1001" s="287"/>
      <c r="P1001" s="285"/>
      <c r="Q1001" s="285"/>
    </row>
    <row r="1002" spans="2:17" s="286" customFormat="1" x14ac:dyDescent="0.3">
      <c r="B1002" s="297"/>
      <c r="C1002" s="297"/>
      <c r="D1002" s="298"/>
      <c r="E1002" s="298"/>
      <c r="F1002" s="298"/>
      <c r="G1002" s="297"/>
      <c r="H1002" s="297"/>
      <c r="I1002" s="297"/>
      <c r="J1002" s="297"/>
      <c r="K1002" s="297"/>
      <c r="L1002" s="297"/>
      <c r="N1002" s="285"/>
      <c r="O1002" s="287"/>
      <c r="P1002" s="285"/>
      <c r="Q1002" s="285"/>
    </row>
    <row r="1003" spans="2:17" s="286" customFormat="1" x14ac:dyDescent="0.3">
      <c r="B1003" s="297"/>
      <c r="C1003" s="297"/>
      <c r="D1003" s="298"/>
      <c r="E1003" s="298"/>
      <c r="F1003" s="298"/>
      <c r="G1003" s="297"/>
      <c r="H1003" s="297"/>
      <c r="I1003" s="297"/>
      <c r="J1003" s="297"/>
      <c r="K1003" s="297"/>
      <c r="L1003" s="297"/>
      <c r="N1003" s="285"/>
      <c r="O1003" s="287"/>
      <c r="P1003" s="285"/>
      <c r="Q1003" s="285"/>
    </row>
    <row r="1004" spans="2:17" s="286" customFormat="1" x14ac:dyDescent="0.3">
      <c r="B1004" s="297"/>
      <c r="C1004" s="297"/>
      <c r="D1004" s="298"/>
      <c r="E1004" s="298"/>
      <c r="F1004" s="298"/>
      <c r="G1004" s="297"/>
      <c r="H1004" s="297"/>
      <c r="I1004" s="297"/>
      <c r="J1004" s="297"/>
      <c r="K1004" s="297"/>
      <c r="L1004" s="297"/>
      <c r="N1004" s="285"/>
      <c r="O1004" s="287"/>
      <c r="P1004" s="285"/>
      <c r="Q1004" s="285"/>
    </row>
    <row r="1005" spans="2:17" s="286" customFormat="1" x14ac:dyDescent="0.3">
      <c r="B1005" s="297"/>
      <c r="C1005" s="297"/>
      <c r="D1005" s="298"/>
      <c r="E1005" s="298"/>
      <c r="F1005" s="298"/>
      <c r="G1005" s="297"/>
      <c r="H1005" s="297"/>
      <c r="I1005" s="297"/>
      <c r="J1005" s="297"/>
      <c r="K1005" s="297"/>
      <c r="L1005" s="297"/>
      <c r="N1005" s="285"/>
      <c r="O1005" s="287"/>
      <c r="P1005" s="285"/>
      <c r="Q1005" s="285"/>
    </row>
    <row r="1006" spans="2:17" s="286" customFormat="1" x14ac:dyDescent="0.3">
      <c r="B1006" s="297"/>
      <c r="C1006" s="297"/>
      <c r="D1006" s="298"/>
      <c r="E1006" s="298"/>
      <c r="F1006" s="298"/>
      <c r="G1006" s="297"/>
      <c r="H1006" s="297"/>
      <c r="I1006" s="297"/>
      <c r="J1006" s="297"/>
      <c r="K1006" s="297"/>
      <c r="L1006" s="297"/>
      <c r="N1006" s="285"/>
      <c r="O1006" s="287"/>
      <c r="P1006" s="285"/>
      <c r="Q1006" s="285"/>
    </row>
    <row r="1007" spans="2:17" s="286" customFormat="1" x14ac:dyDescent="0.3">
      <c r="B1007" s="297"/>
      <c r="C1007" s="297"/>
      <c r="D1007" s="298"/>
      <c r="E1007" s="298"/>
      <c r="F1007" s="298"/>
      <c r="G1007" s="297"/>
      <c r="H1007" s="297"/>
      <c r="I1007" s="297"/>
      <c r="J1007" s="297"/>
      <c r="K1007" s="297"/>
      <c r="L1007" s="297"/>
      <c r="N1007" s="285"/>
      <c r="O1007" s="287"/>
      <c r="P1007" s="285"/>
      <c r="Q1007" s="285"/>
    </row>
    <row r="1008" spans="2:17" s="286" customFormat="1" x14ac:dyDescent="0.3">
      <c r="B1008" s="297"/>
      <c r="C1008" s="297"/>
      <c r="D1008" s="298"/>
      <c r="E1008" s="298"/>
      <c r="F1008" s="298"/>
      <c r="G1008" s="297"/>
      <c r="H1008" s="297"/>
      <c r="I1008" s="297"/>
      <c r="J1008" s="297"/>
      <c r="K1008" s="297"/>
      <c r="L1008" s="297"/>
      <c r="N1008" s="285"/>
      <c r="O1008" s="287"/>
      <c r="P1008" s="285"/>
      <c r="Q1008" s="285"/>
    </row>
    <row r="1009" spans="2:17" s="286" customFormat="1" x14ac:dyDescent="0.3">
      <c r="B1009" s="297"/>
      <c r="C1009" s="297"/>
      <c r="D1009" s="298"/>
      <c r="E1009" s="298"/>
      <c r="F1009" s="298"/>
      <c r="G1009" s="297"/>
      <c r="H1009" s="297"/>
      <c r="I1009" s="297"/>
      <c r="J1009" s="297"/>
      <c r="K1009" s="297"/>
      <c r="L1009" s="297"/>
      <c r="N1009" s="285"/>
      <c r="O1009" s="287"/>
      <c r="P1009" s="285"/>
      <c r="Q1009" s="285"/>
    </row>
    <row r="1010" spans="2:17" s="286" customFormat="1" x14ac:dyDescent="0.3">
      <c r="B1010" s="297"/>
      <c r="C1010" s="297"/>
      <c r="D1010" s="298"/>
      <c r="E1010" s="298"/>
      <c r="F1010" s="298"/>
      <c r="G1010" s="297"/>
      <c r="H1010" s="297"/>
      <c r="I1010" s="297"/>
      <c r="J1010" s="297"/>
      <c r="K1010" s="297"/>
      <c r="L1010" s="297"/>
      <c r="N1010" s="285"/>
      <c r="O1010" s="287"/>
      <c r="P1010" s="285"/>
      <c r="Q1010" s="285"/>
    </row>
    <row r="1011" spans="2:17" s="286" customFormat="1" x14ac:dyDescent="0.3">
      <c r="B1011" s="297"/>
      <c r="C1011" s="297"/>
      <c r="D1011" s="298"/>
      <c r="E1011" s="298"/>
      <c r="F1011" s="298"/>
      <c r="G1011" s="297"/>
      <c r="H1011" s="297"/>
      <c r="I1011" s="297"/>
      <c r="J1011" s="297"/>
      <c r="K1011" s="297"/>
      <c r="L1011" s="297"/>
      <c r="N1011" s="285"/>
      <c r="O1011" s="287"/>
      <c r="P1011" s="285"/>
      <c r="Q1011" s="285"/>
    </row>
    <row r="1012" spans="2:17" s="286" customFormat="1" x14ac:dyDescent="0.3">
      <c r="B1012" s="297"/>
      <c r="C1012" s="297"/>
      <c r="D1012" s="298"/>
      <c r="E1012" s="298"/>
      <c r="F1012" s="298"/>
      <c r="G1012" s="297"/>
      <c r="H1012" s="297"/>
      <c r="I1012" s="297"/>
      <c r="J1012" s="297"/>
      <c r="K1012" s="297"/>
      <c r="L1012" s="297"/>
      <c r="N1012" s="285"/>
      <c r="O1012" s="287"/>
      <c r="P1012" s="285"/>
      <c r="Q1012" s="285"/>
    </row>
    <row r="1013" spans="2:17" s="286" customFormat="1" x14ac:dyDescent="0.3">
      <c r="B1013" s="297"/>
      <c r="C1013" s="297"/>
      <c r="D1013" s="298"/>
      <c r="E1013" s="298"/>
      <c r="F1013" s="298"/>
      <c r="G1013" s="297"/>
      <c r="H1013" s="297"/>
      <c r="I1013" s="297"/>
      <c r="J1013" s="297"/>
      <c r="K1013" s="297"/>
      <c r="L1013" s="297"/>
      <c r="N1013" s="285"/>
      <c r="O1013" s="287"/>
      <c r="P1013" s="285"/>
      <c r="Q1013" s="285"/>
    </row>
    <row r="1014" spans="2:17" s="286" customFormat="1" x14ac:dyDescent="0.3">
      <c r="B1014" s="297"/>
      <c r="C1014" s="297"/>
      <c r="D1014" s="298"/>
      <c r="E1014" s="298"/>
      <c r="F1014" s="298"/>
      <c r="G1014" s="297"/>
      <c r="H1014" s="297"/>
      <c r="I1014" s="297"/>
      <c r="J1014" s="297"/>
      <c r="K1014" s="297"/>
      <c r="L1014" s="297"/>
      <c r="N1014" s="285"/>
      <c r="O1014" s="287"/>
      <c r="P1014" s="285"/>
      <c r="Q1014" s="285"/>
    </row>
    <row r="1015" spans="2:17" s="286" customFormat="1" x14ac:dyDescent="0.3">
      <c r="B1015" s="297"/>
      <c r="C1015" s="297"/>
      <c r="D1015" s="298"/>
      <c r="E1015" s="298"/>
      <c r="F1015" s="298"/>
      <c r="G1015" s="297"/>
      <c r="H1015" s="297"/>
      <c r="I1015" s="297"/>
      <c r="J1015" s="297"/>
      <c r="K1015" s="297"/>
      <c r="L1015" s="297"/>
      <c r="N1015" s="285"/>
      <c r="O1015" s="287"/>
      <c r="P1015" s="285"/>
      <c r="Q1015" s="285"/>
    </row>
    <row r="1016" spans="2:17" s="286" customFormat="1" x14ac:dyDescent="0.3">
      <c r="B1016" s="297"/>
      <c r="C1016" s="297"/>
      <c r="D1016" s="298"/>
      <c r="E1016" s="298"/>
      <c r="F1016" s="298"/>
      <c r="G1016" s="297"/>
      <c r="H1016" s="297"/>
      <c r="I1016" s="297"/>
      <c r="J1016" s="297"/>
      <c r="K1016" s="297"/>
      <c r="L1016" s="297"/>
      <c r="N1016" s="285"/>
      <c r="O1016" s="287"/>
      <c r="P1016" s="285"/>
      <c r="Q1016" s="285"/>
    </row>
    <row r="1017" spans="2:17" s="286" customFormat="1" x14ac:dyDescent="0.3">
      <c r="B1017" s="297"/>
      <c r="C1017" s="297"/>
      <c r="D1017" s="298"/>
      <c r="E1017" s="298"/>
      <c r="F1017" s="298"/>
      <c r="G1017" s="297"/>
      <c r="H1017" s="297"/>
      <c r="I1017" s="297"/>
      <c r="J1017" s="297"/>
      <c r="K1017" s="297"/>
      <c r="L1017" s="297"/>
      <c r="N1017" s="285"/>
      <c r="O1017" s="287"/>
      <c r="P1017" s="285"/>
      <c r="Q1017" s="285"/>
    </row>
    <row r="1018" spans="2:17" s="286" customFormat="1" x14ac:dyDescent="0.3">
      <c r="B1018" s="297"/>
      <c r="C1018" s="297"/>
      <c r="D1018" s="298"/>
      <c r="E1018" s="298"/>
      <c r="F1018" s="298"/>
      <c r="G1018" s="297"/>
      <c r="H1018" s="297"/>
      <c r="I1018" s="297"/>
      <c r="J1018" s="297"/>
      <c r="K1018" s="297"/>
      <c r="L1018" s="297"/>
      <c r="N1018" s="285"/>
      <c r="O1018" s="287"/>
      <c r="P1018" s="285"/>
      <c r="Q1018" s="285"/>
    </row>
    <row r="1019" spans="2:17" s="286" customFormat="1" x14ac:dyDescent="0.3">
      <c r="B1019" s="297"/>
      <c r="C1019" s="297"/>
      <c r="D1019" s="298"/>
      <c r="E1019" s="298"/>
      <c r="F1019" s="298"/>
      <c r="G1019" s="297"/>
      <c r="H1019" s="297"/>
      <c r="I1019" s="297"/>
      <c r="J1019" s="297"/>
      <c r="K1019" s="297"/>
      <c r="L1019" s="297"/>
      <c r="N1019" s="285"/>
      <c r="O1019" s="287"/>
      <c r="P1019" s="285"/>
      <c r="Q1019" s="285"/>
    </row>
    <row r="1020" spans="2:17" s="286" customFormat="1" x14ac:dyDescent="0.3">
      <c r="B1020" s="297"/>
      <c r="C1020" s="297"/>
      <c r="D1020" s="298"/>
      <c r="E1020" s="298"/>
      <c r="F1020" s="298"/>
      <c r="G1020" s="297"/>
      <c r="H1020" s="297"/>
      <c r="I1020" s="297"/>
      <c r="J1020" s="297"/>
      <c r="K1020" s="297"/>
      <c r="L1020" s="297"/>
      <c r="N1020" s="285"/>
      <c r="O1020" s="287"/>
      <c r="P1020" s="285"/>
      <c r="Q1020" s="285"/>
    </row>
    <row r="1021" spans="2:17" s="286" customFormat="1" x14ac:dyDescent="0.3">
      <c r="B1021" s="297"/>
      <c r="C1021" s="297"/>
      <c r="D1021" s="298"/>
      <c r="E1021" s="298"/>
      <c r="F1021" s="298"/>
      <c r="G1021" s="297"/>
      <c r="H1021" s="297"/>
      <c r="I1021" s="297"/>
      <c r="J1021" s="297"/>
      <c r="K1021" s="297"/>
      <c r="L1021" s="297"/>
      <c r="N1021" s="285"/>
      <c r="O1021" s="287"/>
      <c r="P1021" s="285"/>
      <c r="Q1021" s="285"/>
    </row>
    <row r="1022" spans="2:17" s="286" customFormat="1" x14ac:dyDescent="0.3">
      <c r="B1022" s="297"/>
      <c r="C1022" s="297"/>
      <c r="D1022" s="298"/>
      <c r="E1022" s="298"/>
      <c r="F1022" s="298"/>
      <c r="G1022" s="297"/>
      <c r="H1022" s="297"/>
      <c r="I1022" s="297"/>
      <c r="J1022" s="297"/>
      <c r="K1022" s="297"/>
      <c r="L1022" s="297"/>
      <c r="N1022" s="285"/>
      <c r="O1022" s="287"/>
      <c r="P1022" s="285"/>
      <c r="Q1022" s="285"/>
    </row>
    <row r="1023" spans="2:17" s="286" customFormat="1" x14ac:dyDescent="0.3">
      <c r="B1023" s="297"/>
      <c r="C1023" s="297"/>
      <c r="D1023" s="298"/>
      <c r="E1023" s="298"/>
      <c r="F1023" s="298"/>
      <c r="G1023" s="297"/>
      <c r="H1023" s="297"/>
      <c r="I1023" s="297"/>
      <c r="J1023" s="297"/>
      <c r="K1023" s="297"/>
      <c r="L1023" s="297"/>
      <c r="N1023" s="285"/>
      <c r="O1023" s="287"/>
      <c r="P1023" s="285"/>
      <c r="Q1023" s="285"/>
    </row>
    <row r="1024" spans="2:17" s="286" customFormat="1" x14ac:dyDescent="0.3">
      <c r="B1024" s="297"/>
      <c r="C1024" s="297"/>
      <c r="D1024" s="298"/>
      <c r="E1024" s="298"/>
      <c r="F1024" s="298"/>
      <c r="G1024" s="297"/>
      <c r="H1024" s="297"/>
      <c r="I1024" s="297"/>
      <c r="J1024" s="297"/>
      <c r="K1024" s="297"/>
      <c r="L1024" s="297"/>
      <c r="N1024" s="285"/>
      <c r="O1024" s="287"/>
      <c r="P1024" s="285"/>
      <c r="Q1024" s="285"/>
    </row>
    <row r="1025" spans="2:17" s="286" customFormat="1" x14ac:dyDescent="0.3">
      <c r="B1025" s="297"/>
      <c r="C1025" s="297"/>
      <c r="D1025" s="298"/>
      <c r="E1025" s="298"/>
      <c r="F1025" s="298"/>
      <c r="G1025" s="297"/>
      <c r="H1025" s="297"/>
      <c r="I1025" s="297"/>
      <c r="J1025" s="297"/>
      <c r="K1025" s="297"/>
      <c r="L1025" s="297"/>
      <c r="N1025" s="285"/>
      <c r="O1025" s="287"/>
      <c r="P1025" s="285"/>
      <c r="Q1025" s="285"/>
    </row>
    <row r="1026" spans="2:17" s="286" customFormat="1" x14ac:dyDescent="0.3">
      <c r="B1026" s="297"/>
      <c r="C1026" s="297"/>
      <c r="D1026" s="298"/>
      <c r="E1026" s="298"/>
      <c r="F1026" s="298"/>
      <c r="G1026" s="297"/>
      <c r="H1026" s="297"/>
      <c r="I1026" s="297"/>
      <c r="J1026" s="297"/>
      <c r="K1026" s="297"/>
      <c r="L1026" s="297"/>
      <c r="N1026" s="285"/>
      <c r="O1026" s="287"/>
      <c r="P1026" s="285"/>
      <c r="Q1026" s="285"/>
    </row>
    <row r="1027" spans="2:17" s="286" customFormat="1" x14ac:dyDescent="0.3">
      <c r="B1027" s="297"/>
      <c r="C1027" s="297"/>
      <c r="D1027" s="298"/>
      <c r="E1027" s="298"/>
      <c r="F1027" s="298"/>
      <c r="G1027" s="297"/>
      <c r="H1027" s="297"/>
      <c r="I1027" s="297"/>
      <c r="J1027" s="297"/>
      <c r="K1027" s="297"/>
      <c r="L1027" s="297"/>
      <c r="N1027" s="285"/>
      <c r="O1027" s="287"/>
      <c r="P1027" s="285"/>
      <c r="Q1027" s="285"/>
    </row>
    <row r="1028" spans="2:17" s="286" customFormat="1" x14ac:dyDescent="0.3">
      <c r="B1028" s="297"/>
      <c r="C1028" s="297"/>
      <c r="D1028" s="298"/>
      <c r="E1028" s="298"/>
      <c r="F1028" s="298"/>
      <c r="G1028" s="297"/>
      <c r="H1028" s="297"/>
      <c r="I1028" s="297"/>
      <c r="J1028" s="297"/>
      <c r="K1028" s="297"/>
      <c r="L1028" s="297"/>
      <c r="N1028" s="285"/>
      <c r="O1028" s="287"/>
      <c r="P1028" s="285"/>
      <c r="Q1028" s="285"/>
    </row>
    <row r="1029" spans="2:17" s="286" customFormat="1" x14ac:dyDescent="0.3">
      <c r="B1029" s="297"/>
      <c r="C1029" s="297"/>
      <c r="D1029" s="298"/>
      <c r="E1029" s="298"/>
      <c r="F1029" s="298"/>
      <c r="G1029" s="297"/>
      <c r="H1029" s="297"/>
      <c r="I1029" s="297"/>
      <c r="J1029" s="297"/>
      <c r="K1029" s="297"/>
      <c r="L1029" s="297"/>
      <c r="N1029" s="285"/>
      <c r="O1029" s="287"/>
      <c r="P1029" s="285"/>
      <c r="Q1029" s="285"/>
    </row>
    <row r="1030" spans="2:17" s="286" customFormat="1" x14ac:dyDescent="0.3">
      <c r="B1030" s="297"/>
      <c r="C1030" s="297"/>
      <c r="D1030" s="298"/>
      <c r="E1030" s="298"/>
      <c r="F1030" s="298"/>
      <c r="G1030" s="297"/>
      <c r="H1030" s="297"/>
      <c r="I1030" s="297"/>
      <c r="J1030" s="297"/>
      <c r="K1030" s="297"/>
      <c r="L1030" s="297"/>
      <c r="N1030" s="285"/>
      <c r="O1030" s="287"/>
      <c r="P1030" s="285"/>
      <c r="Q1030" s="285"/>
    </row>
    <row r="1031" spans="2:17" s="286" customFormat="1" x14ac:dyDescent="0.3">
      <c r="B1031" s="297"/>
      <c r="C1031" s="297"/>
      <c r="D1031" s="298"/>
      <c r="E1031" s="298"/>
      <c r="F1031" s="298"/>
      <c r="G1031" s="297"/>
      <c r="H1031" s="297"/>
      <c r="I1031" s="297"/>
      <c r="J1031" s="297"/>
      <c r="K1031" s="297"/>
      <c r="L1031" s="297"/>
      <c r="N1031" s="285"/>
      <c r="O1031" s="287"/>
      <c r="P1031" s="285"/>
      <c r="Q1031" s="285"/>
    </row>
    <row r="1032" spans="2:17" s="286" customFormat="1" x14ac:dyDescent="0.3">
      <c r="B1032" s="297"/>
      <c r="C1032" s="297"/>
      <c r="D1032" s="298"/>
      <c r="E1032" s="298"/>
      <c r="F1032" s="298"/>
      <c r="G1032" s="297"/>
      <c r="H1032" s="297"/>
      <c r="I1032" s="297"/>
      <c r="J1032" s="297"/>
      <c r="K1032" s="297"/>
      <c r="L1032" s="297"/>
      <c r="N1032" s="285"/>
      <c r="O1032" s="287"/>
      <c r="P1032" s="285"/>
      <c r="Q1032" s="285"/>
    </row>
    <row r="1033" spans="2:17" s="286" customFormat="1" x14ac:dyDescent="0.3">
      <c r="B1033" s="297"/>
      <c r="C1033" s="297"/>
      <c r="D1033" s="298"/>
      <c r="E1033" s="298"/>
      <c r="F1033" s="298"/>
      <c r="G1033" s="297"/>
      <c r="H1033" s="297"/>
      <c r="I1033" s="297"/>
      <c r="J1033" s="297"/>
      <c r="K1033" s="297"/>
      <c r="L1033" s="297"/>
      <c r="N1033" s="285"/>
      <c r="O1033" s="287"/>
      <c r="P1033" s="285"/>
      <c r="Q1033" s="285"/>
    </row>
    <row r="1034" spans="2:17" s="286" customFormat="1" x14ac:dyDescent="0.3">
      <c r="B1034" s="297"/>
      <c r="C1034" s="297"/>
      <c r="D1034" s="298"/>
      <c r="E1034" s="298"/>
      <c r="F1034" s="298"/>
      <c r="G1034" s="297"/>
      <c r="H1034" s="297"/>
      <c r="I1034" s="297"/>
      <c r="J1034" s="297"/>
      <c r="K1034" s="297"/>
      <c r="L1034" s="297"/>
      <c r="N1034" s="285"/>
      <c r="O1034" s="287"/>
      <c r="P1034" s="285"/>
      <c r="Q1034" s="285"/>
    </row>
    <row r="1035" spans="2:17" s="286" customFormat="1" x14ac:dyDescent="0.3">
      <c r="B1035" s="297"/>
      <c r="C1035" s="297"/>
      <c r="D1035" s="298"/>
      <c r="E1035" s="298"/>
      <c r="F1035" s="298"/>
      <c r="G1035" s="297"/>
      <c r="H1035" s="297"/>
      <c r="I1035" s="297"/>
      <c r="J1035" s="297"/>
      <c r="K1035" s="297"/>
      <c r="L1035" s="297"/>
      <c r="N1035" s="285"/>
      <c r="O1035" s="287"/>
      <c r="P1035" s="285"/>
      <c r="Q1035" s="285"/>
    </row>
    <row r="1036" spans="2:17" s="286" customFormat="1" x14ac:dyDescent="0.3">
      <c r="B1036" s="297"/>
      <c r="C1036" s="297"/>
      <c r="D1036" s="298"/>
      <c r="E1036" s="298"/>
      <c r="F1036" s="298"/>
      <c r="G1036" s="297"/>
      <c r="H1036" s="297"/>
      <c r="I1036" s="297"/>
      <c r="J1036" s="297"/>
      <c r="K1036" s="297"/>
      <c r="L1036" s="297"/>
      <c r="N1036" s="285"/>
      <c r="O1036" s="287"/>
      <c r="P1036" s="285"/>
      <c r="Q1036" s="285"/>
    </row>
    <row r="1037" spans="2:17" s="286" customFormat="1" x14ac:dyDescent="0.3">
      <c r="B1037" s="297"/>
      <c r="C1037" s="297"/>
      <c r="D1037" s="298"/>
      <c r="E1037" s="298"/>
      <c r="F1037" s="298"/>
      <c r="G1037" s="297"/>
      <c r="H1037" s="297"/>
      <c r="I1037" s="297"/>
      <c r="J1037" s="297"/>
      <c r="K1037" s="297"/>
      <c r="L1037" s="297"/>
      <c r="N1037" s="285"/>
      <c r="O1037" s="287"/>
      <c r="P1037" s="285"/>
      <c r="Q1037" s="285"/>
    </row>
    <row r="1038" spans="2:17" s="286" customFormat="1" x14ac:dyDescent="0.3">
      <c r="B1038" s="297"/>
      <c r="C1038" s="297"/>
      <c r="D1038" s="298"/>
      <c r="E1038" s="298"/>
      <c r="F1038" s="298"/>
      <c r="G1038" s="297"/>
      <c r="H1038" s="297"/>
      <c r="I1038" s="297"/>
      <c r="J1038" s="297"/>
      <c r="K1038" s="297"/>
      <c r="L1038" s="297"/>
      <c r="N1038" s="285"/>
      <c r="O1038" s="287"/>
      <c r="P1038" s="285"/>
      <c r="Q1038" s="285"/>
    </row>
    <row r="1039" spans="2:17" s="286" customFormat="1" x14ac:dyDescent="0.3">
      <c r="B1039" s="297"/>
      <c r="C1039" s="297"/>
      <c r="D1039" s="298"/>
      <c r="E1039" s="298"/>
      <c r="F1039" s="298"/>
      <c r="G1039" s="297"/>
      <c r="H1039" s="297"/>
      <c r="I1039" s="297"/>
      <c r="J1039" s="297"/>
      <c r="K1039" s="297"/>
      <c r="L1039" s="297"/>
      <c r="N1039" s="285"/>
      <c r="O1039" s="287"/>
      <c r="P1039" s="285"/>
      <c r="Q1039" s="285"/>
    </row>
    <row r="1040" spans="2:17" s="286" customFormat="1" x14ac:dyDescent="0.3">
      <c r="B1040" s="297"/>
      <c r="C1040" s="297"/>
      <c r="D1040" s="298"/>
      <c r="E1040" s="298"/>
      <c r="F1040" s="298"/>
      <c r="G1040" s="297"/>
      <c r="H1040" s="297"/>
      <c r="I1040" s="297"/>
      <c r="J1040" s="297"/>
      <c r="K1040" s="297"/>
      <c r="L1040" s="297"/>
      <c r="N1040" s="285"/>
      <c r="O1040" s="287"/>
      <c r="P1040" s="285"/>
      <c r="Q1040" s="285"/>
    </row>
    <row r="1041" spans="2:17" s="286" customFormat="1" x14ac:dyDescent="0.3">
      <c r="B1041" s="297"/>
      <c r="C1041" s="297"/>
      <c r="D1041" s="298"/>
      <c r="E1041" s="298"/>
      <c r="F1041" s="298"/>
      <c r="G1041" s="297"/>
      <c r="H1041" s="297"/>
      <c r="I1041" s="297"/>
      <c r="J1041" s="297"/>
      <c r="K1041" s="297"/>
      <c r="L1041" s="297"/>
      <c r="N1041" s="285"/>
      <c r="O1041" s="287"/>
      <c r="P1041" s="285"/>
      <c r="Q1041" s="285"/>
    </row>
    <row r="1042" spans="2:17" s="286" customFormat="1" x14ac:dyDescent="0.3">
      <c r="B1042" s="297"/>
      <c r="C1042" s="297"/>
      <c r="D1042" s="298"/>
      <c r="E1042" s="298"/>
      <c r="F1042" s="298"/>
      <c r="G1042" s="297"/>
      <c r="H1042" s="297"/>
      <c r="I1042" s="297"/>
      <c r="J1042" s="297"/>
      <c r="K1042" s="297"/>
      <c r="L1042" s="297"/>
      <c r="N1042" s="285"/>
      <c r="O1042" s="287"/>
      <c r="P1042" s="285"/>
      <c r="Q1042" s="285"/>
    </row>
    <row r="1043" spans="2:17" s="286" customFormat="1" x14ac:dyDescent="0.3">
      <c r="B1043" s="297"/>
      <c r="C1043" s="297"/>
      <c r="D1043" s="298"/>
      <c r="E1043" s="298"/>
      <c r="F1043" s="298"/>
      <c r="G1043" s="297"/>
      <c r="H1043" s="297"/>
      <c r="I1043" s="297"/>
      <c r="J1043" s="297"/>
      <c r="K1043" s="297"/>
      <c r="L1043" s="297"/>
      <c r="N1043" s="285"/>
      <c r="O1043" s="287"/>
      <c r="P1043" s="285"/>
      <c r="Q1043" s="285"/>
    </row>
    <row r="1044" spans="2:17" s="286" customFormat="1" x14ac:dyDescent="0.3">
      <c r="B1044" s="297"/>
      <c r="C1044" s="297"/>
      <c r="D1044" s="298"/>
      <c r="E1044" s="298"/>
      <c r="F1044" s="298"/>
      <c r="G1044" s="297"/>
      <c r="H1044" s="297"/>
      <c r="I1044" s="297"/>
      <c r="J1044" s="297"/>
      <c r="K1044" s="297"/>
      <c r="L1044" s="297"/>
      <c r="N1044" s="285"/>
      <c r="O1044" s="287"/>
      <c r="P1044" s="285"/>
      <c r="Q1044" s="285"/>
    </row>
    <row r="1045" spans="2:17" s="286" customFormat="1" x14ac:dyDescent="0.3">
      <c r="B1045" s="297"/>
      <c r="C1045" s="297"/>
      <c r="D1045" s="298"/>
      <c r="E1045" s="298"/>
      <c r="F1045" s="298"/>
      <c r="G1045" s="297"/>
      <c r="H1045" s="297"/>
      <c r="I1045" s="297"/>
      <c r="J1045" s="297"/>
      <c r="K1045" s="297"/>
      <c r="L1045" s="297"/>
      <c r="N1045" s="285"/>
      <c r="O1045" s="287"/>
      <c r="P1045" s="285"/>
      <c r="Q1045" s="285"/>
    </row>
    <row r="1046" spans="2:17" s="286" customFormat="1" x14ac:dyDescent="0.3">
      <c r="B1046" s="297"/>
      <c r="C1046" s="297"/>
      <c r="D1046" s="298"/>
      <c r="E1046" s="298"/>
      <c r="F1046" s="298"/>
      <c r="G1046" s="297"/>
      <c r="H1046" s="297"/>
      <c r="I1046" s="297"/>
      <c r="J1046" s="297"/>
      <c r="K1046" s="297"/>
      <c r="L1046" s="297"/>
      <c r="N1046" s="285"/>
      <c r="O1046" s="287"/>
      <c r="P1046" s="285"/>
      <c r="Q1046" s="285"/>
    </row>
    <row r="1047" spans="2:17" s="286" customFormat="1" x14ac:dyDescent="0.3">
      <c r="B1047" s="297"/>
      <c r="C1047" s="297"/>
      <c r="D1047" s="298"/>
      <c r="E1047" s="298"/>
      <c r="F1047" s="298"/>
      <c r="G1047" s="297"/>
      <c r="H1047" s="297"/>
      <c r="I1047" s="297"/>
      <c r="J1047" s="297"/>
      <c r="K1047" s="297"/>
      <c r="L1047" s="297"/>
      <c r="N1047" s="285"/>
      <c r="O1047" s="287"/>
      <c r="P1047" s="285"/>
      <c r="Q1047" s="285"/>
    </row>
    <row r="1048" spans="2:17" s="286" customFormat="1" x14ac:dyDescent="0.3">
      <c r="B1048" s="297"/>
      <c r="C1048" s="297"/>
      <c r="D1048" s="298"/>
      <c r="E1048" s="298"/>
      <c r="F1048" s="298"/>
      <c r="G1048" s="297"/>
      <c r="H1048" s="297"/>
      <c r="I1048" s="297"/>
      <c r="J1048" s="297"/>
      <c r="K1048" s="297"/>
      <c r="L1048" s="297"/>
      <c r="N1048" s="285"/>
      <c r="O1048" s="287"/>
      <c r="P1048" s="285"/>
      <c r="Q1048" s="285"/>
    </row>
    <row r="1049" spans="2:17" s="286" customFormat="1" x14ac:dyDescent="0.3">
      <c r="B1049" s="297"/>
      <c r="C1049" s="297"/>
      <c r="D1049" s="298"/>
      <c r="E1049" s="298"/>
      <c r="F1049" s="298"/>
      <c r="G1049" s="297"/>
      <c r="H1049" s="297"/>
      <c r="I1049" s="297"/>
      <c r="J1049" s="297"/>
      <c r="K1049" s="297"/>
      <c r="L1049" s="297"/>
      <c r="N1049" s="285"/>
      <c r="O1049" s="287"/>
      <c r="P1049" s="285"/>
      <c r="Q1049" s="285"/>
    </row>
    <row r="1050" spans="2:17" s="286" customFormat="1" x14ac:dyDescent="0.3">
      <c r="B1050" s="297"/>
      <c r="C1050" s="297"/>
      <c r="D1050" s="298"/>
      <c r="E1050" s="298"/>
      <c r="F1050" s="298"/>
      <c r="G1050" s="297"/>
      <c r="H1050" s="297"/>
      <c r="I1050" s="297"/>
      <c r="J1050" s="297"/>
      <c r="K1050" s="297"/>
      <c r="L1050" s="297"/>
      <c r="N1050" s="285"/>
      <c r="O1050" s="287"/>
      <c r="P1050" s="285"/>
      <c r="Q1050" s="285"/>
    </row>
    <row r="1051" spans="2:17" s="286" customFormat="1" x14ac:dyDescent="0.3">
      <c r="B1051" s="297"/>
      <c r="C1051" s="297"/>
      <c r="D1051" s="298"/>
      <c r="E1051" s="298"/>
      <c r="F1051" s="298"/>
      <c r="G1051" s="297"/>
      <c r="H1051" s="297"/>
      <c r="I1051" s="297"/>
      <c r="J1051" s="297"/>
      <c r="K1051" s="297"/>
      <c r="L1051" s="297"/>
      <c r="N1051" s="285"/>
      <c r="O1051" s="287"/>
      <c r="P1051" s="285"/>
      <c r="Q1051" s="285"/>
    </row>
    <row r="1052" spans="2:17" s="286" customFormat="1" x14ac:dyDescent="0.3">
      <c r="B1052" s="297"/>
      <c r="C1052" s="297"/>
      <c r="D1052" s="298"/>
      <c r="E1052" s="298"/>
      <c r="F1052" s="298"/>
      <c r="G1052" s="297"/>
      <c r="H1052" s="297"/>
      <c r="I1052" s="297"/>
      <c r="J1052" s="297"/>
      <c r="K1052" s="297"/>
      <c r="L1052" s="297"/>
      <c r="N1052" s="285"/>
      <c r="O1052" s="287"/>
      <c r="P1052" s="285"/>
      <c r="Q1052" s="285"/>
    </row>
    <row r="1053" spans="2:17" s="286" customFormat="1" x14ac:dyDescent="0.3">
      <c r="B1053" s="297"/>
      <c r="C1053" s="297"/>
      <c r="D1053" s="298"/>
      <c r="E1053" s="298"/>
      <c r="F1053" s="298"/>
      <c r="G1053" s="297"/>
      <c r="H1053" s="297"/>
      <c r="I1053" s="297"/>
      <c r="J1053" s="297"/>
      <c r="K1053" s="297"/>
      <c r="L1053" s="297"/>
      <c r="N1053" s="285"/>
      <c r="O1053" s="287"/>
      <c r="P1053" s="285"/>
      <c r="Q1053" s="285"/>
    </row>
    <row r="1054" spans="2:17" s="286" customFormat="1" x14ac:dyDescent="0.3">
      <c r="B1054" s="297"/>
      <c r="C1054" s="297"/>
      <c r="D1054" s="298"/>
      <c r="E1054" s="298"/>
      <c r="F1054" s="298"/>
      <c r="G1054" s="297"/>
      <c r="H1054" s="297"/>
      <c r="I1054" s="297"/>
      <c r="J1054" s="297"/>
      <c r="K1054" s="297"/>
      <c r="L1054" s="297"/>
      <c r="N1054" s="285"/>
      <c r="O1054" s="287"/>
      <c r="P1054" s="285"/>
      <c r="Q1054" s="285"/>
    </row>
    <row r="1055" spans="2:17" s="286" customFormat="1" x14ac:dyDescent="0.3">
      <c r="B1055" s="297"/>
      <c r="C1055" s="297"/>
      <c r="D1055" s="298"/>
      <c r="E1055" s="298"/>
      <c r="F1055" s="298"/>
      <c r="G1055" s="297"/>
      <c r="H1055" s="297"/>
      <c r="I1055" s="297"/>
      <c r="J1055" s="297"/>
      <c r="K1055" s="297"/>
      <c r="L1055" s="297"/>
      <c r="N1055" s="285"/>
      <c r="O1055" s="287"/>
      <c r="P1055" s="285"/>
      <c r="Q1055" s="285"/>
    </row>
    <row r="1056" spans="2:17" s="286" customFormat="1" x14ac:dyDescent="0.3">
      <c r="B1056" s="297"/>
      <c r="C1056" s="297"/>
      <c r="D1056" s="298"/>
      <c r="E1056" s="298"/>
      <c r="F1056" s="298"/>
      <c r="G1056" s="297"/>
      <c r="H1056" s="297"/>
      <c r="I1056" s="297"/>
      <c r="J1056" s="297"/>
      <c r="K1056" s="297"/>
      <c r="L1056" s="297"/>
      <c r="N1056" s="285"/>
      <c r="O1056" s="287"/>
      <c r="P1056" s="285"/>
      <c r="Q1056" s="285"/>
    </row>
    <row r="1057" spans="2:17" s="286" customFormat="1" x14ac:dyDescent="0.3">
      <c r="B1057" s="297"/>
      <c r="C1057" s="297"/>
      <c r="D1057" s="298"/>
      <c r="E1057" s="298"/>
      <c r="F1057" s="298"/>
      <c r="G1057" s="297"/>
      <c r="H1057" s="297"/>
      <c r="I1057" s="297"/>
      <c r="J1057" s="297"/>
      <c r="K1057" s="297"/>
      <c r="L1057" s="297"/>
      <c r="N1057" s="285"/>
      <c r="O1057" s="287"/>
      <c r="P1057" s="285"/>
      <c r="Q1057" s="285"/>
    </row>
    <row r="1058" spans="2:17" s="286" customFormat="1" x14ac:dyDescent="0.3">
      <c r="B1058" s="297"/>
      <c r="C1058" s="297"/>
      <c r="D1058" s="298"/>
      <c r="E1058" s="298"/>
      <c r="F1058" s="298"/>
      <c r="G1058" s="297"/>
      <c r="H1058" s="297"/>
      <c r="I1058" s="297"/>
      <c r="J1058" s="297"/>
      <c r="K1058" s="297"/>
      <c r="L1058" s="297"/>
      <c r="N1058" s="285"/>
      <c r="O1058" s="287"/>
      <c r="P1058" s="285"/>
      <c r="Q1058" s="285"/>
    </row>
    <row r="1059" spans="2:17" s="286" customFormat="1" x14ac:dyDescent="0.3">
      <c r="B1059" s="297"/>
      <c r="C1059" s="297"/>
      <c r="D1059" s="298"/>
      <c r="E1059" s="298"/>
      <c r="F1059" s="298"/>
      <c r="G1059" s="297"/>
      <c r="H1059" s="297"/>
      <c r="I1059" s="297"/>
      <c r="J1059" s="297"/>
      <c r="K1059" s="297"/>
      <c r="L1059" s="297"/>
      <c r="N1059" s="285"/>
      <c r="O1059" s="287"/>
      <c r="P1059" s="285"/>
      <c r="Q1059" s="285"/>
    </row>
    <row r="1060" spans="2:17" s="286" customFormat="1" x14ac:dyDescent="0.3">
      <c r="B1060" s="297"/>
      <c r="C1060" s="297"/>
      <c r="D1060" s="298"/>
      <c r="E1060" s="298"/>
      <c r="F1060" s="298"/>
      <c r="G1060" s="297"/>
      <c r="H1060" s="297"/>
      <c r="I1060" s="297"/>
      <c r="J1060" s="297"/>
      <c r="K1060" s="297"/>
      <c r="L1060" s="297"/>
      <c r="N1060" s="285"/>
      <c r="O1060" s="287"/>
      <c r="P1060" s="285"/>
      <c r="Q1060" s="285"/>
    </row>
    <row r="1061" spans="2:17" s="286" customFormat="1" x14ac:dyDescent="0.3">
      <c r="B1061" s="297"/>
      <c r="C1061" s="297"/>
      <c r="D1061" s="298"/>
      <c r="E1061" s="298"/>
      <c r="F1061" s="298"/>
      <c r="G1061" s="297"/>
      <c r="H1061" s="297"/>
      <c r="I1061" s="297"/>
      <c r="J1061" s="297"/>
      <c r="K1061" s="297"/>
      <c r="L1061" s="297"/>
      <c r="N1061" s="285"/>
      <c r="O1061" s="287"/>
      <c r="P1061" s="285"/>
      <c r="Q1061" s="285"/>
    </row>
    <row r="1062" spans="2:17" s="286" customFormat="1" x14ac:dyDescent="0.3">
      <c r="B1062" s="297"/>
      <c r="C1062" s="297"/>
      <c r="D1062" s="298"/>
      <c r="E1062" s="298"/>
      <c r="F1062" s="298"/>
      <c r="G1062" s="297"/>
      <c r="H1062" s="297"/>
      <c r="I1062" s="297"/>
      <c r="J1062" s="297"/>
      <c r="K1062" s="297"/>
      <c r="L1062" s="297"/>
      <c r="N1062" s="285"/>
      <c r="O1062" s="287"/>
      <c r="P1062" s="285"/>
      <c r="Q1062" s="285"/>
    </row>
    <row r="1063" spans="2:17" s="286" customFormat="1" x14ac:dyDescent="0.3">
      <c r="B1063" s="297"/>
      <c r="C1063" s="297"/>
      <c r="D1063" s="298"/>
      <c r="E1063" s="298"/>
      <c r="F1063" s="298"/>
      <c r="G1063" s="297"/>
      <c r="H1063" s="297"/>
      <c r="I1063" s="297"/>
      <c r="J1063" s="297"/>
      <c r="K1063" s="297"/>
      <c r="L1063" s="297"/>
      <c r="N1063" s="285"/>
      <c r="O1063" s="287"/>
      <c r="P1063" s="285"/>
      <c r="Q1063" s="285"/>
    </row>
    <row r="1064" spans="2:17" s="286" customFormat="1" x14ac:dyDescent="0.3">
      <c r="B1064" s="297"/>
      <c r="C1064" s="297"/>
      <c r="D1064" s="298"/>
      <c r="E1064" s="298"/>
      <c r="F1064" s="298"/>
      <c r="G1064" s="297"/>
      <c r="H1064" s="297"/>
      <c r="I1064" s="297"/>
      <c r="J1064" s="297"/>
      <c r="K1064" s="297"/>
      <c r="L1064" s="297"/>
      <c r="N1064" s="285"/>
      <c r="O1064" s="287"/>
      <c r="P1064" s="285"/>
      <c r="Q1064" s="285"/>
    </row>
    <row r="1065" spans="2:17" s="286" customFormat="1" x14ac:dyDescent="0.3">
      <c r="B1065" s="297"/>
      <c r="C1065" s="297"/>
      <c r="D1065" s="298"/>
      <c r="E1065" s="298"/>
      <c r="F1065" s="298"/>
      <c r="G1065" s="297"/>
      <c r="H1065" s="297"/>
      <c r="I1065" s="297"/>
      <c r="J1065" s="297"/>
      <c r="K1065" s="297"/>
      <c r="L1065" s="297"/>
      <c r="N1065" s="285"/>
      <c r="O1065" s="287"/>
      <c r="P1065" s="285"/>
      <c r="Q1065" s="285"/>
    </row>
    <row r="1066" spans="2:17" s="286" customFormat="1" x14ac:dyDescent="0.3">
      <c r="B1066" s="297"/>
      <c r="C1066" s="297"/>
      <c r="D1066" s="298"/>
      <c r="E1066" s="298"/>
      <c r="F1066" s="298"/>
      <c r="G1066" s="297"/>
      <c r="H1066" s="297"/>
      <c r="I1066" s="297"/>
      <c r="J1066" s="297"/>
      <c r="K1066" s="297"/>
      <c r="L1066" s="297"/>
      <c r="N1066" s="285"/>
      <c r="O1066" s="287"/>
      <c r="P1066" s="285"/>
      <c r="Q1066" s="285"/>
    </row>
    <row r="1067" spans="2:17" s="286" customFormat="1" x14ac:dyDescent="0.3">
      <c r="B1067" s="297"/>
      <c r="C1067" s="297"/>
      <c r="D1067" s="298"/>
      <c r="E1067" s="298"/>
      <c r="F1067" s="298"/>
      <c r="G1067" s="297"/>
      <c r="H1067" s="297"/>
      <c r="I1067" s="297"/>
      <c r="J1067" s="297"/>
      <c r="K1067" s="297"/>
      <c r="L1067" s="297"/>
      <c r="N1067" s="285"/>
      <c r="O1067" s="287"/>
      <c r="P1067" s="285"/>
      <c r="Q1067" s="285"/>
    </row>
    <row r="1068" spans="2:17" s="286" customFormat="1" x14ac:dyDescent="0.3">
      <c r="B1068" s="297"/>
      <c r="C1068" s="297"/>
      <c r="D1068" s="298"/>
      <c r="E1068" s="298"/>
      <c r="F1068" s="298"/>
      <c r="G1068" s="297"/>
      <c r="H1068" s="297"/>
      <c r="I1068" s="297"/>
      <c r="J1068" s="297"/>
      <c r="K1068" s="297"/>
      <c r="L1068" s="297"/>
      <c r="N1068" s="285"/>
      <c r="O1068" s="287"/>
      <c r="P1068" s="285"/>
      <c r="Q1068" s="285"/>
    </row>
    <row r="1069" spans="2:17" s="286" customFormat="1" x14ac:dyDescent="0.3">
      <c r="B1069" s="297"/>
      <c r="C1069" s="297"/>
      <c r="D1069" s="298"/>
      <c r="E1069" s="298"/>
      <c r="F1069" s="298"/>
      <c r="G1069" s="297"/>
      <c r="H1069" s="297"/>
      <c r="I1069" s="297"/>
      <c r="J1069" s="297"/>
      <c r="K1069" s="297"/>
      <c r="L1069" s="297"/>
      <c r="N1069" s="285"/>
      <c r="O1069" s="287"/>
      <c r="P1069" s="285"/>
      <c r="Q1069" s="285"/>
    </row>
    <row r="1070" spans="2:17" s="286" customFormat="1" x14ac:dyDescent="0.3">
      <c r="B1070" s="297"/>
      <c r="C1070" s="297"/>
      <c r="D1070" s="298"/>
      <c r="E1070" s="298"/>
      <c r="F1070" s="298"/>
      <c r="G1070" s="297"/>
      <c r="H1070" s="297"/>
      <c r="I1070" s="297"/>
      <c r="J1070" s="297"/>
      <c r="K1070" s="297"/>
      <c r="L1070" s="297"/>
      <c r="N1070" s="285"/>
      <c r="O1070" s="287"/>
      <c r="P1070" s="285"/>
      <c r="Q1070" s="285"/>
    </row>
    <row r="1071" spans="2:17" s="286" customFormat="1" x14ac:dyDescent="0.3">
      <c r="B1071" s="297"/>
      <c r="C1071" s="297"/>
      <c r="D1071" s="298"/>
      <c r="E1071" s="298"/>
      <c r="F1071" s="298"/>
      <c r="G1071" s="297"/>
      <c r="H1071" s="297"/>
      <c r="I1071" s="297"/>
      <c r="J1071" s="297"/>
      <c r="K1071" s="297"/>
      <c r="L1071" s="297"/>
      <c r="N1071" s="285"/>
      <c r="O1071" s="287"/>
      <c r="P1071" s="285"/>
      <c r="Q1071" s="285"/>
    </row>
    <row r="1072" spans="2:17" s="286" customFormat="1" x14ac:dyDescent="0.3">
      <c r="B1072" s="297"/>
      <c r="C1072" s="297"/>
      <c r="D1072" s="298"/>
      <c r="E1072" s="298"/>
      <c r="F1072" s="298"/>
      <c r="G1072" s="297"/>
      <c r="H1072" s="297"/>
      <c r="I1072" s="297"/>
      <c r="J1072" s="297"/>
      <c r="K1072" s="297"/>
      <c r="L1072" s="297"/>
      <c r="N1072" s="285"/>
      <c r="O1072" s="287"/>
      <c r="P1072" s="285"/>
      <c r="Q1072" s="285"/>
    </row>
    <row r="1073" spans="2:17" s="286" customFormat="1" x14ac:dyDescent="0.3">
      <c r="B1073" s="297"/>
      <c r="C1073" s="297"/>
      <c r="D1073" s="298"/>
      <c r="E1073" s="298"/>
      <c r="F1073" s="298"/>
      <c r="G1073" s="297"/>
      <c r="H1073" s="297"/>
      <c r="I1073" s="297"/>
      <c r="J1073" s="297"/>
      <c r="K1073" s="297"/>
      <c r="L1073" s="297"/>
      <c r="N1073" s="285"/>
      <c r="O1073" s="287"/>
      <c r="P1073" s="285"/>
      <c r="Q1073" s="285"/>
    </row>
    <row r="1074" spans="2:17" s="286" customFormat="1" x14ac:dyDescent="0.3">
      <c r="B1074" s="297"/>
      <c r="C1074" s="297"/>
      <c r="D1074" s="298"/>
      <c r="E1074" s="298"/>
      <c r="F1074" s="298"/>
      <c r="G1074" s="297"/>
      <c r="H1074" s="297"/>
      <c r="I1074" s="297"/>
      <c r="J1074" s="297"/>
      <c r="K1074" s="297"/>
      <c r="L1074" s="297"/>
      <c r="N1074" s="285"/>
      <c r="O1074" s="287"/>
      <c r="P1074" s="285"/>
      <c r="Q1074" s="285"/>
    </row>
    <row r="1075" spans="2:17" s="286" customFormat="1" x14ac:dyDescent="0.3">
      <c r="B1075" s="297"/>
      <c r="C1075" s="297"/>
      <c r="D1075" s="298"/>
      <c r="E1075" s="298"/>
      <c r="F1075" s="298"/>
      <c r="G1075" s="297"/>
      <c r="H1075" s="297"/>
      <c r="I1075" s="297"/>
      <c r="J1075" s="297"/>
      <c r="K1075" s="297"/>
      <c r="L1075" s="297"/>
      <c r="N1075" s="285"/>
      <c r="O1075" s="287"/>
      <c r="P1075" s="285"/>
      <c r="Q1075" s="285"/>
    </row>
    <row r="1076" spans="2:17" s="286" customFormat="1" x14ac:dyDescent="0.3">
      <c r="B1076" s="297"/>
      <c r="C1076" s="297"/>
      <c r="D1076" s="298"/>
      <c r="E1076" s="298"/>
      <c r="F1076" s="298"/>
      <c r="G1076" s="297"/>
      <c r="H1076" s="297"/>
      <c r="I1076" s="297"/>
      <c r="J1076" s="297"/>
      <c r="K1076" s="297"/>
      <c r="L1076" s="297"/>
      <c r="N1076" s="285"/>
      <c r="O1076" s="287"/>
      <c r="P1076" s="285"/>
      <c r="Q1076" s="285"/>
    </row>
    <row r="1077" spans="2:17" s="286" customFormat="1" x14ac:dyDescent="0.3">
      <c r="B1077" s="297"/>
      <c r="C1077" s="297"/>
      <c r="D1077" s="298"/>
      <c r="E1077" s="298"/>
      <c r="F1077" s="298"/>
      <c r="G1077" s="297"/>
      <c r="H1077" s="297"/>
      <c r="I1077" s="297"/>
      <c r="J1077" s="297"/>
      <c r="K1077" s="297"/>
      <c r="L1077" s="297"/>
      <c r="N1077" s="285"/>
      <c r="O1077" s="287"/>
      <c r="P1077" s="285"/>
      <c r="Q1077" s="285"/>
    </row>
    <row r="1078" spans="2:17" s="286" customFormat="1" x14ac:dyDescent="0.3">
      <c r="B1078" s="297"/>
      <c r="C1078" s="297"/>
      <c r="D1078" s="298"/>
      <c r="E1078" s="298"/>
      <c r="F1078" s="298"/>
      <c r="G1078" s="297"/>
      <c r="H1078" s="297"/>
      <c r="I1078" s="297"/>
      <c r="J1078" s="297"/>
      <c r="K1078" s="297"/>
      <c r="L1078" s="297"/>
      <c r="N1078" s="285"/>
      <c r="O1078" s="287"/>
      <c r="P1078" s="285"/>
      <c r="Q1078" s="285"/>
    </row>
    <row r="1079" spans="2:17" s="286" customFormat="1" x14ac:dyDescent="0.3">
      <c r="B1079" s="297"/>
      <c r="C1079" s="297"/>
      <c r="D1079" s="298"/>
      <c r="E1079" s="298"/>
      <c r="F1079" s="298"/>
      <c r="G1079" s="297"/>
      <c r="H1079" s="297"/>
      <c r="I1079" s="297"/>
      <c r="J1079" s="297"/>
      <c r="K1079" s="297"/>
      <c r="L1079" s="297"/>
      <c r="N1079" s="285"/>
      <c r="O1079" s="287"/>
      <c r="P1079" s="285"/>
      <c r="Q1079" s="285"/>
    </row>
    <row r="1080" spans="2:17" s="286" customFormat="1" x14ac:dyDescent="0.3">
      <c r="B1080" s="297"/>
      <c r="C1080" s="297"/>
      <c r="D1080" s="298"/>
      <c r="E1080" s="298"/>
      <c r="F1080" s="298"/>
      <c r="G1080" s="297"/>
      <c r="H1080" s="297"/>
      <c r="I1080" s="297"/>
      <c r="J1080" s="297"/>
      <c r="K1080" s="297"/>
      <c r="L1080" s="297"/>
      <c r="N1080" s="285"/>
      <c r="O1080" s="287"/>
      <c r="P1080" s="285"/>
      <c r="Q1080" s="285"/>
    </row>
    <row r="1081" spans="2:17" s="286" customFormat="1" x14ac:dyDescent="0.3">
      <c r="B1081" s="297"/>
      <c r="C1081" s="297"/>
      <c r="D1081" s="298"/>
      <c r="E1081" s="298"/>
      <c r="F1081" s="298"/>
      <c r="G1081" s="297"/>
      <c r="H1081" s="297"/>
      <c r="I1081" s="297"/>
      <c r="J1081" s="297"/>
      <c r="K1081" s="297"/>
      <c r="L1081" s="297"/>
      <c r="N1081" s="285"/>
      <c r="O1081" s="287"/>
      <c r="P1081" s="285"/>
      <c r="Q1081" s="285"/>
    </row>
    <row r="1082" spans="2:17" s="286" customFormat="1" x14ac:dyDescent="0.3">
      <c r="B1082" s="297"/>
      <c r="C1082" s="297"/>
      <c r="D1082" s="298"/>
      <c r="E1082" s="298"/>
      <c r="F1082" s="298"/>
      <c r="G1082" s="297"/>
      <c r="H1082" s="297"/>
      <c r="I1082" s="297"/>
      <c r="J1082" s="297"/>
      <c r="K1082" s="297"/>
      <c r="L1082" s="297"/>
      <c r="N1082" s="285"/>
      <c r="O1082" s="287"/>
      <c r="P1082" s="285"/>
      <c r="Q1082" s="285"/>
    </row>
    <row r="1083" spans="2:17" s="286" customFormat="1" x14ac:dyDescent="0.3">
      <c r="B1083" s="297"/>
      <c r="C1083" s="297"/>
      <c r="D1083" s="298"/>
      <c r="E1083" s="298"/>
      <c r="F1083" s="298"/>
      <c r="G1083" s="297"/>
      <c r="H1083" s="297"/>
      <c r="I1083" s="297"/>
      <c r="J1083" s="297"/>
      <c r="K1083" s="297"/>
      <c r="L1083" s="297"/>
      <c r="N1083" s="285"/>
      <c r="O1083" s="287"/>
      <c r="P1083" s="285"/>
      <c r="Q1083" s="285"/>
    </row>
    <row r="1084" spans="2:17" s="286" customFormat="1" x14ac:dyDescent="0.3">
      <c r="B1084" s="297"/>
      <c r="C1084" s="297"/>
      <c r="D1084" s="298"/>
      <c r="E1084" s="298"/>
      <c r="F1084" s="298"/>
      <c r="G1084" s="297"/>
      <c r="H1084" s="297"/>
      <c r="I1084" s="297"/>
      <c r="J1084" s="297"/>
      <c r="K1084" s="297"/>
      <c r="L1084" s="297"/>
      <c r="N1084" s="285"/>
      <c r="O1084" s="287"/>
      <c r="P1084" s="285"/>
      <c r="Q1084" s="285"/>
    </row>
    <row r="1085" spans="2:17" s="286" customFormat="1" x14ac:dyDescent="0.3">
      <c r="B1085" s="297"/>
      <c r="C1085" s="297"/>
      <c r="D1085" s="298"/>
      <c r="E1085" s="298"/>
      <c r="F1085" s="298"/>
      <c r="G1085" s="297"/>
      <c r="H1085" s="297"/>
      <c r="I1085" s="297"/>
      <c r="J1085" s="297"/>
      <c r="K1085" s="297"/>
      <c r="L1085" s="297"/>
      <c r="N1085" s="285"/>
      <c r="O1085" s="287"/>
      <c r="P1085" s="285"/>
      <c r="Q1085" s="285"/>
    </row>
    <row r="1086" spans="2:17" s="286" customFormat="1" x14ac:dyDescent="0.3">
      <c r="B1086" s="297"/>
      <c r="C1086" s="297"/>
      <c r="D1086" s="298"/>
      <c r="E1086" s="298"/>
      <c r="F1086" s="298"/>
      <c r="G1086" s="297"/>
      <c r="H1086" s="297"/>
      <c r="I1086" s="297"/>
      <c r="J1086" s="297"/>
      <c r="K1086" s="297"/>
      <c r="L1086" s="297"/>
      <c r="N1086" s="285"/>
      <c r="O1086" s="287"/>
      <c r="P1086" s="285"/>
      <c r="Q1086" s="285"/>
    </row>
    <row r="1087" spans="2:17" s="286" customFormat="1" x14ac:dyDescent="0.3">
      <c r="B1087" s="297"/>
      <c r="C1087" s="297"/>
      <c r="D1087" s="298"/>
      <c r="E1087" s="298"/>
      <c r="F1087" s="298"/>
      <c r="G1087" s="297"/>
      <c r="H1087" s="297"/>
      <c r="I1087" s="297"/>
      <c r="J1087" s="297"/>
      <c r="K1087" s="297"/>
      <c r="L1087" s="297"/>
      <c r="N1087" s="285"/>
      <c r="O1087" s="287"/>
      <c r="P1087" s="285"/>
      <c r="Q1087" s="285"/>
    </row>
    <row r="1088" spans="2:17" s="286" customFormat="1" x14ac:dyDescent="0.3">
      <c r="B1088" s="297"/>
      <c r="C1088" s="297"/>
      <c r="D1088" s="298"/>
      <c r="E1088" s="298"/>
      <c r="F1088" s="298"/>
      <c r="G1088" s="297"/>
      <c r="H1088" s="297"/>
      <c r="I1088" s="297"/>
      <c r="J1088" s="297"/>
      <c r="K1088" s="297"/>
      <c r="L1088" s="297"/>
      <c r="N1088" s="285"/>
      <c r="O1088" s="287"/>
      <c r="P1088" s="285"/>
      <c r="Q1088" s="285"/>
    </row>
    <row r="1089" spans="2:17" s="286" customFormat="1" x14ac:dyDescent="0.3">
      <c r="B1089" s="297"/>
      <c r="C1089" s="297"/>
      <c r="D1089" s="298"/>
      <c r="E1089" s="298"/>
      <c r="F1089" s="298"/>
      <c r="G1089" s="297"/>
      <c r="H1089" s="297"/>
      <c r="I1089" s="297"/>
      <c r="J1089" s="297"/>
      <c r="K1089" s="297"/>
      <c r="L1089" s="297"/>
      <c r="N1089" s="285"/>
      <c r="O1089" s="287"/>
      <c r="P1089" s="285"/>
      <c r="Q1089" s="285"/>
    </row>
    <row r="1090" spans="2:17" s="286" customFormat="1" x14ac:dyDescent="0.3">
      <c r="B1090" s="297"/>
      <c r="C1090" s="297"/>
      <c r="D1090" s="298"/>
      <c r="E1090" s="298"/>
      <c r="F1090" s="298"/>
      <c r="G1090" s="297"/>
      <c r="H1090" s="297"/>
      <c r="I1090" s="297"/>
      <c r="J1090" s="297"/>
      <c r="K1090" s="297"/>
      <c r="L1090" s="297"/>
      <c r="N1090" s="285"/>
      <c r="O1090" s="287"/>
      <c r="P1090" s="285"/>
      <c r="Q1090" s="285"/>
    </row>
    <row r="1091" spans="2:17" s="286" customFormat="1" x14ac:dyDescent="0.3">
      <c r="B1091" s="297"/>
      <c r="C1091" s="297"/>
      <c r="D1091" s="298"/>
      <c r="E1091" s="298"/>
      <c r="F1091" s="298"/>
      <c r="G1091" s="297"/>
      <c r="H1091" s="297"/>
      <c r="I1091" s="297"/>
      <c r="J1091" s="297"/>
      <c r="K1091" s="297"/>
      <c r="L1091" s="297"/>
      <c r="N1091" s="285"/>
      <c r="O1091" s="287"/>
      <c r="P1091" s="285"/>
      <c r="Q1091" s="285"/>
    </row>
    <row r="1092" spans="2:17" s="286" customFormat="1" x14ac:dyDescent="0.3">
      <c r="B1092" s="297"/>
      <c r="C1092" s="297"/>
      <c r="D1092" s="298"/>
      <c r="E1092" s="298"/>
      <c r="F1092" s="298"/>
      <c r="G1092" s="297"/>
      <c r="H1092" s="297"/>
      <c r="I1092" s="297"/>
      <c r="J1092" s="297"/>
      <c r="K1092" s="297"/>
      <c r="L1092" s="297"/>
      <c r="N1092" s="285"/>
      <c r="O1092" s="287"/>
      <c r="P1092" s="285"/>
      <c r="Q1092" s="285"/>
    </row>
    <row r="1093" spans="2:17" s="286" customFormat="1" x14ac:dyDescent="0.3">
      <c r="B1093" s="297"/>
      <c r="C1093" s="297"/>
      <c r="D1093" s="298"/>
      <c r="E1093" s="298"/>
      <c r="F1093" s="298"/>
      <c r="G1093" s="297"/>
      <c r="H1093" s="297"/>
      <c r="I1093" s="297"/>
      <c r="J1093" s="297"/>
      <c r="K1093" s="297"/>
      <c r="L1093" s="297"/>
      <c r="N1093" s="285"/>
      <c r="O1093" s="287"/>
      <c r="P1093" s="285"/>
      <c r="Q1093" s="285"/>
    </row>
    <row r="1094" spans="2:17" s="286" customFormat="1" x14ac:dyDescent="0.3">
      <c r="B1094" s="297"/>
      <c r="C1094" s="297"/>
      <c r="D1094" s="298"/>
      <c r="E1094" s="298"/>
      <c r="F1094" s="298"/>
      <c r="G1094" s="297"/>
      <c r="H1094" s="297"/>
      <c r="I1094" s="297"/>
      <c r="J1094" s="297"/>
      <c r="K1094" s="297"/>
      <c r="L1094" s="297"/>
      <c r="N1094" s="285"/>
      <c r="O1094" s="287"/>
      <c r="P1094" s="285"/>
      <c r="Q1094" s="285"/>
    </row>
    <row r="1095" spans="2:17" s="286" customFormat="1" x14ac:dyDescent="0.3">
      <c r="B1095" s="297"/>
      <c r="C1095" s="297"/>
      <c r="D1095" s="298"/>
      <c r="E1095" s="298"/>
      <c r="F1095" s="298"/>
      <c r="G1095" s="297"/>
      <c r="H1095" s="297"/>
      <c r="I1095" s="297"/>
      <c r="J1095" s="297"/>
      <c r="K1095" s="297"/>
      <c r="L1095" s="297"/>
      <c r="N1095" s="285"/>
      <c r="O1095" s="287"/>
      <c r="P1095" s="285"/>
      <c r="Q1095" s="285"/>
    </row>
    <row r="1096" spans="2:17" s="286" customFormat="1" x14ac:dyDescent="0.3">
      <c r="B1096" s="297"/>
      <c r="C1096" s="297"/>
      <c r="D1096" s="298"/>
      <c r="E1096" s="298"/>
      <c r="F1096" s="298"/>
      <c r="G1096" s="297"/>
      <c r="H1096" s="297"/>
      <c r="I1096" s="297"/>
      <c r="J1096" s="297"/>
      <c r="K1096" s="297"/>
      <c r="L1096" s="297"/>
      <c r="N1096" s="285"/>
      <c r="O1096" s="287"/>
      <c r="P1096" s="285"/>
      <c r="Q1096" s="285"/>
    </row>
    <row r="1097" spans="2:17" s="286" customFormat="1" x14ac:dyDescent="0.3">
      <c r="B1097" s="297"/>
      <c r="C1097" s="297"/>
      <c r="D1097" s="298"/>
      <c r="E1097" s="298"/>
      <c r="F1097" s="298"/>
      <c r="G1097" s="297"/>
      <c r="H1097" s="297"/>
      <c r="I1097" s="297"/>
      <c r="J1097" s="297"/>
      <c r="K1097" s="297"/>
      <c r="L1097" s="297"/>
      <c r="N1097" s="285"/>
      <c r="O1097" s="287"/>
      <c r="P1097" s="285"/>
      <c r="Q1097" s="285"/>
    </row>
    <row r="1098" spans="2:17" s="286" customFormat="1" x14ac:dyDescent="0.3">
      <c r="B1098" s="297"/>
      <c r="C1098" s="297"/>
      <c r="D1098" s="298"/>
      <c r="E1098" s="298"/>
      <c r="F1098" s="298"/>
      <c r="G1098" s="297"/>
      <c r="H1098" s="297"/>
      <c r="I1098" s="297"/>
      <c r="J1098" s="297"/>
      <c r="K1098" s="297"/>
      <c r="L1098" s="297"/>
      <c r="N1098" s="285"/>
      <c r="O1098" s="287"/>
      <c r="P1098" s="285"/>
      <c r="Q1098" s="285"/>
    </row>
    <row r="1099" spans="2:17" s="286" customFormat="1" x14ac:dyDescent="0.3">
      <c r="B1099" s="297"/>
      <c r="C1099" s="297"/>
      <c r="D1099" s="298"/>
      <c r="E1099" s="298"/>
      <c r="F1099" s="298"/>
      <c r="G1099" s="297"/>
      <c r="H1099" s="297"/>
      <c r="I1099" s="297"/>
      <c r="J1099" s="297"/>
      <c r="K1099" s="297"/>
      <c r="L1099" s="297"/>
      <c r="N1099" s="285"/>
      <c r="O1099" s="287"/>
      <c r="P1099" s="285"/>
      <c r="Q1099" s="285"/>
    </row>
    <row r="1100" spans="2:17" s="286" customFormat="1" x14ac:dyDescent="0.3">
      <c r="B1100" s="297"/>
      <c r="C1100" s="297"/>
      <c r="D1100" s="298"/>
      <c r="E1100" s="298"/>
      <c r="F1100" s="298"/>
      <c r="G1100" s="297"/>
      <c r="H1100" s="297"/>
      <c r="I1100" s="297"/>
      <c r="J1100" s="297"/>
      <c r="K1100" s="297"/>
      <c r="L1100" s="297"/>
      <c r="N1100" s="285"/>
      <c r="O1100" s="287"/>
      <c r="P1100" s="285"/>
      <c r="Q1100" s="285"/>
    </row>
    <row r="1101" spans="2:17" s="286" customFormat="1" x14ac:dyDescent="0.3">
      <c r="B1101" s="297"/>
      <c r="C1101" s="297"/>
      <c r="D1101" s="298"/>
      <c r="E1101" s="298"/>
      <c r="F1101" s="298"/>
      <c r="G1101" s="297"/>
      <c r="H1101" s="297"/>
      <c r="I1101" s="297"/>
      <c r="J1101" s="297"/>
      <c r="K1101" s="297"/>
      <c r="L1101" s="297"/>
      <c r="N1101" s="285"/>
      <c r="O1101" s="287"/>
      <c r="P1101" s="285"/>
      <c r="Q1101" s="285"/>
    </row>
    <row r="1102" spans="2:17" s="286" customFormat="1" x14ac:dyDescent="0.3">
      <c r="B1102" s="297"/>
      <c r="C1102" s="297"/>
      <c r="D1102" s="298"/>
      <c r="E1102" s="298"/>
      <c r="F1102" s="298"/>
      <c r="G1102" s="297"/>
      <c r="H1102" s="297"/>
      <c r="I1102" s="297"/>
      <c r="J1102" s="297"/>
      <c r="K1102" s="297"/>
      <c r="L1102" s="297"/>
      <c r="N1102" s="285"/>
      <c r="O1102" s="287"/>
      <c r="P1102" s="285"/>
      <c r="Q1102" s="285"/>
    </row>
    <row r="1103" spans="2:17" s="286" customFormat="1" x14ac:dyDescent="0.3">
      <c r="B1103" s="297"/>
      <c r="C1103" s="297"/>
      <c r="D1103" s="298"/>
      <c r="E1103" s="298"/>
      <c r="F1103" s="298"/>
      <c r="G1103" s="297"/>
      <c r="H1103" s="297"/>
      <c r="I1103" s="297"/>
      <c r="J1103" s="297"/>
      <c r="K1103" s="297"/>
      <c r="L1103" s="297"/>
      <c r="N1103" s="285"/>
      <c r="O1103" s="287"/>
      <c r="P1103" s="285"/>
      <c r="Q1103" s="285"/>
    </row>
    <row r="1104" spans="2:17" s="286" customFormat="1" x14ac:dyDescent="0.3">
      <c r="B1104" s="297"/>
      <c r="C1104" s="297"/>
      <c r="D1104" s="298"/>
      <c r="E1104" s="298"/>
      <c r="F1104" s="298"/>
      <c r="G1104" s="297"/>
      <c r="H1104" s="297"/>
      <c r="I1104" s="297"/>
      <c r="J1104" s="297"/>
      <c r="K1104" s="297"/>
      <c r="L1104" s="297"/>
      <c r="N1104" s="285"/>
      <c r="O1104" s="287"/>
      <c r="P1104" s="285"/>
      <c r="Q1104" s="285"/>
    </row>
    <row r="1105" spans="2:17" s="286" customFormat="1" x14ac:dyDescent="0.3">
      <c r="B1105" s="297"/>
      <c r="C1105" s="297"/>
      <c r="D1105" s="298"/>
      <c r="E1105" s="298"/>
      <c r="F1105" s="298"/>
      <c r="G1105" s="297"/>
      <c r="H1105" s="297"/>
      <c r="I1105" s="297"/>
      <c r="J1105" s="297"/>
      <c r="K1105" s="297"/>
      <c r="L1105" s="297"/>
      <c r="N1105" s="285"/>
      <c r="O1105" s="287"/>
      <c r="P1105" s="285"/>
      <c r="Q1105" s="285"/>
    </row>
    <row r="1106" spans="2:17" s="286" customFormat="1" x14ac:dyDescent="0.3">
      <c r="B1106" s="297"/>
      <c r="C1106" s="297"/>
      <c r="D1106" s="298"/>
      <c r="E1106" s="298"/>
      <c r="F1106" s="298"/>
      <c r="G1106" s="297"/>
      <c r="H1106" s="297"/>
      <c r="I1106" s="297"/>
      <c r="J1106" s="297"/>
      <c r="K1106" s="297"/>
      <c r="L1106" s="297"/>
      <c r="N1106" s="285"/>
      <c r="O1106" s="287"/>
      <c r="P1106" s="285"/>
      <c r="Q1106" s="285"/>
    </row>
    <row r="1107" spans="2:17" s="286" customFormat="1" x14ac:dyDescent="0.3">
      <c r="B1107" s="297"/>
      <c r="C1107" s="297"/>
      <c r="D1107" s="298"/>
      <c r="E1107" s="298"/>
      <c r="F1107" s="298"/>
      <c r="G1107" s="297"/>
      <c r="H1107" s="297"/>
      <c r="I1107" s="297"/>
      <c r="J1107" s="297"/>
      <c r="K1107" s="297"/>
      <c r="L1107" s="297"/>
      <c r="N1107" s="285"/>
      <c r="O1107" s="287"/>
      <c r="P1107" s="285"/>
      <c r="Q1107" s="285"/>
    </row>
    <row r="1108" spans="2:17" s="286" customFormat="1" x14ac:dyDescent="0.3">
      <c r="B1108" s="297"/>
      <c r="C1108" s="297"/>
      <c r="D1108" s="298"/>
      <c r="E1108" s="298"/>
      <c r="F1108" s="298"/>
      <c r="G1108" s="297"/>
      <c r="H1108" s="297"/>
      <c r="I1108" s="297"/>
      <c r="J1108" s="297"/>
      <c r="K1108" s="297"/>
      <c r="L1108" s="297"/>
      <c r="N1108" s="285"/>
      <c r="O1108" s="287"/>
      <c r="P1108" s="285"/>
      <c r="Q1108" s="285"/>
    </row>
    <row r="1109" spans="2:17" s="286" customFormat="1" x14ac:dyDescent="0.3">
      <c r="B1109" s="297"/>
      <c r="C1109" s="297"/>
      <c r="D1109" s="298"/>
      <c r="E1109" s="298"/>
      <c r="F1109" s="298"/>
      <c r="G1109" s="297"/>
      <c r="H1109" s="297"/>
      <c r="I1109" s="297"/>
      <c r="J1109" s="297"/>
      <c r="K1109" s="297"/>
      <c r="L1109" s="297"/>
      <c r="N1109" s="285"/>
      <c r="O1109" s="287"/>
      <c r="P1109" s="285"/>
      <c r="Q1109" s="285"/>
    </row>
    <row r="1110" spans="2:17" s="286" customFormat="1" x14ac:dyDescent="0.3">
      <c r="B1110" s="297"/>
      <c r="C1110" s="297"/>
      <c r="D1110" s="298"/>
      <c r="E1110" s="298"/>
      <c r="F1110" s="298"/>
      <c r="G1110" s="297"/>
      <c r="H1110" s="297"/>
      <c r="I1110" s="297"/>
      <c r="J1110" s="297"/>
      <c r="K1110" s="297"/>
      <c r="L1110" s="297"/>
      <c r="N1110" s="285"/>
      <c r="O1110" s="287"/>
      <c r="P1110" s="285"/>
      <c r="Q1110" s="285"/>
    </row>
    <row r="1111" spans="2:17" s="286" customFormat="1" x14ac:dyDescent="0.3">
      <c r="B1111" s="297"/>
      <c r="C1111" s="297"/>
      <c r="D1111" s="298"/>
      <c r="E1111" s="298"/>
      <c r="F1111" s="298"/>
      <c r="G1111" s="297"/>
      <c r="H1111" s="297"/>
      <c r="I1111" s="297"/>
      <c r="J1111" s="297"/>
      <c r="K1111" s="297"/>
      <c r="L1111" s="297"/>
      <c r="N1111" s="285"/>
      <c r="O1111" s="287"/>
      <c r="P1111" s="285"/>
      <c r="Q1111" s="285"/>
    </row>
    <row r="1112" spans="2:17" s="286" customFormat="1" x14ac:dyDescent="0.3">
      <c r="B1112" s="297"/>
      <c r="C1112" s="297"/>
      <c r="D1112" s="298"/>
      <c r="E1112" s="298"/>
      <c r="F1112" s="298"/>
      <c r="G1112" s="297"/>
      <c r="H1112" s="297"/>
      <c r="I1112" s="297"/>
      <c r="J1112" s="297"/>
      <c r="K1112" s="297"/>
      <c r="L1112" s="297"/>
      <c r="N1112" s="285"/>
      <c r="O1112" s="287"/>
      <c r="P1112" s="285"/>
      <c r="Q1112" s="285"/>
    </row>
    <row r="1113" spans="2:17" s="286" customFormat="1" x14ac:dyDescent="0.3">
      <c r="B1113" s="297"/>
      <c r="C1113" s="297"/>
      <c r="D1113" s="298"/>
      <c r="E1113" s="298"/>
      <c r="F1113" s="298"/>
      <c r="G1113" s="297"/>
      <c r="H1113" s="297"/>
      <c r="I1113" s="297"/>
      <c r="J1113" s="297"/>
      <c r="K1113" s="297"/>
      <c r="L1113" s="297"/>
      <c r="N1113" s="285"/>
      <c r="O1113" s="287"/>
      <c r="P1113" s="285"/>
      <c r="Q1113" s="285"/>
    </row>
    <row r="1114" spans="2:17" s="286" customFormat="1" x14ac:dyDescent="0.3">
      <c r="B1114" s="297"/>
      <c r="C1114" s="297"/>
      <c r="D1114" s="298"/>
      <c r="E1114" s="298"/>
      <c r="F1114" s="298"/>
      <c r="G1114" s="297"/>
      <c r="H1114" s="297"/>
      <c r="I1114" s="297"/>
      <c r="J1114" s="297"/>
      <c r="K1114" s="297"/>
      <c r="L1114" s="297"/>
      <c r="N1114" s="285"/>
      <c r="O1114" s="287"/>
      <c r="P1114" s="285"/>
      <c r="Q1114" s="285"/>
    </row>
    <row r="1115" spans="2:17" s="286" customFormat="1" x14ac:dyDescent="0.3">
      <c r="B1115" s="297"/>
      <c r="C1115" s="297"/>
      <c r="D1115" s="298"/>
      <c r="E1115" s="298"/>
      <c r="F1115" s="298"/>
      <c r="G1115" s="297"/>
      <c r="H1115" s="297"/>
      <c r="I1115" s="297"/>
      <c r="J1115" s="297"/>
      <c r="K1115" s="297"/>
      <c r="L1115" s="297"/>
      <c r="N1115" s="285"/>
      <c r="O1115" s="287"/>
      <c r="P1115" s="285"/>
      <c r="Q1115" s="285"/>
    </row>
    <row r="1116" spans="2:17" s="286" customFormat="1" x14ac:dyDescent="0.3">
      <c r="B1116" s="297"/>
      <c r="C1116" s="297"/>
      <c r="D1116" s="298"/>
      <c r="E1116" s="298"/>
      <c r="F1116" s="298"/>
      <c r="G1116" s="297"/>
      <c r="H1116" s="297"/>
      <c r="I1116" s="297"/>
      <c r="J1116" s="297"/>
      <c r="K1116" s="297"/>
      <c r="L1116" s="297"/>
      <c r="N1116" s="285"/>
      <c r="O1116" s="287"/>
      <c r="P1116" s="285"/>
      <c r="Q1116" s="285"/>
    </row>
    <row r="1117" spans="2:17" s="286" customFormat="1" x14ac:dyDescent="0.3">
      <c r="B1117" s="297"/>
      <c r="C1117" s="297"/>
      <c r="D1117" s="298"/>
      <c r="E1117" s="298"/>
      <c r="F1117" s="298"/>
      <c r="G1117" s="297"/>
      <c r="H1117" s="297"/>
      <c r="I1117" s="297"/>
      <c r="J1117" s="297"/>
      <c r="K1117" s="297"/>
      <c r="L1117" s="297"/>
      <c r="N1117" s="285"/>
      <c r="O1117" s="287"/>
      <c r="P1117" s="285"/>
      <c r="Q1117" s="285"/>
    </row>
    <row r="1118" spans="2:17" s="286" customFormat="1" x14ac:dyDescent="0.3">
      <c r="B1118" s="297"/>
      <c r="C1118" s="297"/>
      <c r="D1118" s="298"/>
      <c r="E1118" s="298"/>
      <c r="F1118" s="298"/>
      <c r="G1118" s="297"/>
      <c r="H1118" s="297"/>
      <c r="I1118" s="297"/>
      <c r="J1118" s="297"/>
      <c r="K1118" s="297"/>
      <c r="L1118" s="297"/>
      <c r="N1118" s="285"/>
      <c r="O1118" s="287"/>
      <c r="P1118" s="285"/>
      <c r="Q1118" s="285"/>
    </row>
    <row r="1119" spans="2:17" s="286" customFormat="1" x14ac:dyDescent="0.3">
      <c r="B1119" s="297"/>
      <c r="C1119" s="297"/>
      <c r="D1119" s="298"/>
      <c r="E1119" s="298"/>
      <c r="F1119" s="298"/>
      <c r="G1119" s="297"/>
      <c r="H1119" s="297"/>
      <c r="I1119" s="297"/>
      <c r="J1119" s="297"/>
      <c r="K1119" s="297"/>
      <c r="L1119" s="297"/>
      <c r="N1119" s="285"/>
      <c r="O1119" s="287"/>
      <c r="P1119" s="285"/>
      <c r="Q1119" s="285"/>
    </row>
    <row r="1120" spans="2:17" s="286" customFormat="1" x14ac:dyDescent="0.3">
      <c r="B1120" s="297"/>
      <c r="C1120" s="297"/>
      <c r="D1120" s="298"/>
      <c r="E1120" s="298"/>
      <c r="F1120" s="298"/>
      <c r="G1120" s="297"/>
      <c r="H1120" s="297"/>
      <c r="I1120" s="297"/>
      <c r="J1120" s="297"/>
      <c r="K1120" s="297"/>
      <c r="L1120" s="297"/>
      <c r="N1120" s="285"/>
      <c r="O1120" s="287"/>
      <c r="P1120" s="285"/>
      <c r="Q1120" s="285"/>
    </row>
    <row r="1121" spans="2:17" s="286" customFormat="1" x14ac:dyDescent="0.3">
      <c r="B1121" s="297"/>
      <c r="C1121" s="297"/>
      <c r="D1121" s="298"/>
      <c r="E1121" s="298"/>
      <c r="F1121" s="298"/>
      <c r="G1121" s="297"/>
      <c r="H1121" s="297"/>
      <c r="I1121" s="297"/>
      <c r="J1121" s="297"/>
      <c r="K1121" s="297"/>
      <c r="L1121" s="297"/>
      <c r="N1121" s="285"/>
      <c r="O1121" s="287"/>
      <c r="P1121" s="285"/>
      <c r="Q1121" s="285"/>
    </row>
    <row r="1122" spans="2:17" s="286" customFormat="1" x14ac:dyDescent="0.3">
      <c r="B1122" s="297"/>
      <c r="C1122" s="297"/>
      <c r="D1122" s="298"/>
      <c r="E1122" s="298"/>
      <c r="F1122" s="298"/>
      <c r="G1122" s="297"/>
      <c r="H1122" s="297"/>
      <c r="I1122" s="297"/>
      <c r="J1122" s="297"/>
      <c r="K1122" s="297"/>
      <c r="L1122" s="297"/>
      <c r="N1122" s="285"/>
      <c r="O1122" s="287"/>
      <c r="P1122" s="285"/>
      <c r="Q1122" s="285"/>
    </row>
    <row r="1123" spans="2:17" s="286" customFormat="1" x14ac:dyDescent="0.3">
      <c r="B1123" s="297"/>
      <c r="C1123" s="297"/>
      <c r="D1123" s="298"/>
      <c r="E1123" s="298"/>
      <c r="F1123" s="298"/>
      <c r="G1123" s="297"/>
      <c r="H1123" s="297"/>
      <c r="I1123" s="297"/>
      <c r="J1123" s="297"/>
      <c r="K1123" s="297"/>
      <c r="L1123" s="297"/>
      <c r="N1123" s="285"/>
      <c r="O1123" s="287"/>
      <c r="P1123" s="285"/>
      <c r="Q1123" s="285"/>
    </row>
    <row r="1124" spans="2:17" s="286" customFormat="1" x14ac:dyDescent="0.3">
      <c r="B1124" s="297"/>
      <c r="C1124" s="297"/>
      <c r="D1124" s="298"/>
      <c r="E1124" s="298"/>
      <c r="F1124" s="298"/>
      <c r="G1124" s="297"/>
      <c r="H1124" s="297"/>
      <c r="I1124" s="297"/>
      <c r="J1124" s="297"/>
      <c r="K1124" s="297"/>
      <c r="L1124" s="297"/>
      <c r="N1124" s="285"/>
      <c r="O1124" s="287"/>
      <c r="P1124" s="285"/>
      <c r="Q1124" s="285"/>
    </row>
    <row r="1125" spans="2:17" s="286" customFormat="1" x14ac:dyDescent="0.3">
      <c r="B1125" s="297"/>
      <c r="C1125" s="297"/>
      <c r="D1125" s="298"/>
      <c r="E1125" s="298"/>
      <c r="F1125" s="298"/>
      <c r="G1125" s="297"/>
      <c r="H1125" s="297"/>
      <c r="I1125" s="297"/>
      <c r="J1125" s="297"/>
      <c r="K1125" s="297"/>
      <c r="L1125" s="297"/>
      <c r="N1125" s="285"/>
      <c r="O1125" s="287"/>
      <c r="P1125" s="285"/>
      <c r="Q1125" s="285"/>
    </row>
    <row r="1126" spans="2:17" s="286" customFormat="1" x14ac:dyDescent="0.3">
      <c r="B1126" s="297"/>
      <c r="C1126" s="297"/>
      <c r="D1126" s="298"/>
      <c r="E1126" s="298"/>
      <c r="F1126" s="298"/>
      <c r="G1126" s="297"/>
      <c r="H1126" s="297"/>
      <c r="I1126" s="297"/>
      <c r="J1126" s="297"/>
      <c r="K1126" s="297"/>
      <c r="L1126" s="297"/>
      <c r="N1126" s="285"/>
      <c r="O1126" s="287"/>
      <c r="P1126" s="285"/>
      <c r="Q1126" s="285"/>
    </row>
    <row r="1127" spans="2:17" s="286" customFormat="1" x14ac:dyDescent="0.3">
      <c r="B1127" s="297"/>
      <c r="C1127" s="297"/>
      <c r="D1127" s="298"/>
      <c r="E1127" s="298"/>
      <c r="F1127" s="298"/>
      <c r="G1127" s="297"/>
      <c r="H1127" s="297"/>
      <c r="I1127" s="297"/>
      <c r="J1127" s="297"/>
      <c r="K1127" s="297"/>
      <c r="L1127" s="297"/>
      <c r="N1127" s="285"/>
      <c r="O1127" s="287"/>
      <c r="P1127" s="285"/>
      <c r="Q1127" s="285"/>
    </row>
    <row r="1128" spans="2:17" s="286" customFormat="1" x14ac:dyDescent="0.3">
      <c r="B1128" s="297"/>
      <c r="C1128" s="297"/>
      <c r="D1128" s="298"/>
      <c r="E1128" s="298"/>
      <c r="F1128" s="298"/>
      <c r="G1128" s="297"/>
      <c r="H1128" s="297"/>
      <c r="I1128" s="297"/>
      <c r="J1128" s="297"/>
      <c r="K1128" s="297"/>
      <c r="L1128" s="297"/>
      <c r="N1128" s="285"/>
      <c r="O1128" s="287"/>
      <c r="P1128" s="285"/>
      <c r="Q1128" s="285"/>
    </row>
    <row r="1129" spans="2:17" s="286" customFormat="1" x14ac:dyDescent="0.3">
      <c r="B1129" s="297"/>
      <c r="C1129" s="297"/>
      <c r="D1129" s="298"/>
      <c r="E1129" s="298"/>
      <c r="F1129" s="298"/>
      <c r="G1129" s="297"/>
      <c r="H1129" s="297"/>
      <c r="I1129" s="297"/>
      <c r="J1129" s="297"/>
      <c r="K1129" s="297"/>
      <c r="L1129" s="297"/>
      <c r="N1129" s="285"/>
      <c r="O1129" s="287"/>
      <c r="P1129" s="285"/>
      <c r="Q1129" s="285"/>
    </row>
    <row r="1130" spans="2:17" s="286" customFormat="1" x14ac:dyDescent="0.3">
      <c r="B1130" s="297"/>
      <c r="C1130" s="297"/>
      <c r="D1130" s="298"/>
      <c r="E1130" s="298"/>
      <c r="F1130" s="298"/>
      <c r="G1130" s="297"/>
      <c r="H1130" s="297"/>
      <c r="I1130" s="297"/>
      <c r="J1130" s="297"/>
      <c r="K1130" s="297"/>
      <c r="L1130" s="297"/>
      <c r="N1130" s="285"/>
      <c r="O1130" s="287"/>
      <c r="P1130" s="285"/>
      <c r="Q1130" s="285"/>
    </row>
    <row r="1131" spans="2:17" s="286" customFormat="1" x14ac:dyDescent="0.3">
      <c r="B1131" s="297"/>
      <c r="C1131" s="297"/>
      <c r="D1131" s="298"/>
      <c r="E1131" s="298"/>
      <c r="F1131" s="298"/>
      <c r="G1131" s="297"/>
      <c r="H1131" s="297"/>
      <c r="I1131" s="297"/>
      <c r="J1131" s="297"/>
      <c r="K1131" s="297"/>
      <c r="L1131" s="297"/>
      <c r="N1131" s="285"/>
      <c r="O1131" s="287"/>
      <c r="P1131" s="285"/>
      <c r="Q1131" s="285"/>
    </row>
    <row r="1132" spans="2:17" s="286" customFormat="1" x14ac:dyDescent="0.3">
      <c r="B1132" s="297"/>
      <c r="C1132" s="297"/>
      <c r="D1132" s="298"/>
      <c r="E1132" s="298"/>
      <c r="F1132" s="298"/>
      <c r="G1132" s="297"/>
      <c r="H1132" s="297"/>
      <c r="I1132" s="297"/>
      <c r="J1132" s="297"/>
      <c r="K1132" s="297"/>
      <c r="L1132" s="297"/>
      <c r="N1132" s="285"/>
      <c r="O1132" s="287"/>
      <c r="P1132" s="285"/>
      <c r="Q1132" s="285"/>
    </row>
    <row r="1133" spans="2:17" s="286" customFormat="1" x14ac:dyDescent="0.3">
      <c r="B1133" s="297"/>
      <c r="C1133" s="297"/>
      <c r="D1133" s="298"/>
      <c r="E1133" s="298"/>
      <c r="F1133" s="298"/>
      <c r="G1133" s="297"/>
      <c r="H1133" s="297"/>
      <c r="I1133" s="297"/>
      <c r="J1133" s="297"/>
      <c r="K1133" s="297"/>
      <c r="L1133" s="297"/>
      <c r="N1133" s="285"/>
      <c r="O1133" s="287"/>
      <c r="P1133" s="285"/>
      <c r="Q1133" s="285"/>
    </row>
    <row r="1134" spans="2:17" s="286" customFormat="1" x14ac:dyDescent="0.3">
      <c r="B1134" s="297"/>
      <c r="C1134" s="297"/>
      <c r="D1134" s="298"/>
      <c r="E1134" s="298"/>
      <c r="F1134" s="298"/>
      <c r="G1134" s="297"/>
      <c r="H1134" s="297"/>
      <c r="I1134" s="297"/>
      <c r="J1134" s="297"/>
      <c r="K1134" s="297"/>
      <c r="L1134" s="297"/>
      <c r="N1134" s="285"/>
      <c r="O1134" s="287"/>
      <c r="P1134" s="285"/>
      <c r="Q1134" s="285"/>
    </row>
    <row r="1135" spans="2:17" s="286" customFormat="1" x14ac:dyDescent="0.3">
      <c r="B1135" s="297"/>
      <c r="C1135" s="297"/>
      <c r="D1135" s="298"/>
      <c r="E1135" s="298"/>
      <c r="F1135" s="298"/>
      <c r="G1135" s="297"/>
      <c r="H1135" s="297"/>
      <c r="I1135" s="297"/>
      <c r="J1135" s="297"/>
      <c r="K1135" s="297"/>
      <c r="L1135" s="297"/>
      <c r="N1135" s="285"/>
      <c r="O1135" s="287"/>
      <c r="P1135" s="285"/>
      <c r="Q1135" s="285"/>
    </row>
    <row r="1136" spans="2:17" s="286" customFormat="1" x14ac:dyDescent="0.3">
      <c r="B1136" s="297"/>
      <c r="C1136" s="297"/>
      <c r="D1136" s="298"/>
      <c r="E1136" s="298"/>
      <c r="F1136" s="298"/>
      <c r="G1136" s="297"/>
      <c r="H1136" s="297"/>
      <c r="I1136" s="297"/>
      <c r="J1136" s="297"/>
      <c r="K1136" s="297"/>
      <c r="L1136" s="297"/>
      <c r="N1136" s="285"/>
      <c r="O1136" s="287"/>
      <c r="P1136" s="285"/>
      <c r="Q1136" s="285"/>
    </row>
    <row r="1137" spans="2:17" s="286" customFormat="1" x14ac:dyDescent="0.3">
      <c r="B1137" s="297"/>
      <c r="C1137" s="297"/>
      <c r="D1137" s="298"/>
      <c r="E1137" s="298"/>
      <c r="F1137" s="298"/>
      <c r="G1137" s="297"/>
      <c r="H1137" s="297"/>
      <c r="I1137" s="297"/>
      <c r="J1137" s="297"/>
      <c r="K1137" s="297"/>
      <c r="L1137" s="297"/>
      <c r="N1137" s="285"/>
      <c r="O1137" s="287"/>
      <c r="P1137" s="285"/>
      <c r="Q1137" s="285"/>
    </row>
    <row r="1138" spans="2:17" s="286" customFormat="1" x14ac:dyDescent="0.3">
      <c r="B1138" s="297"/>
      <c r="C1138" s="297"/>
      <c r="D1138" s="298"/>
      <c r="E1138" s="298"/>
      <c r="F1138" s="298"/>
      <c r="G1138" s="297"/>
      <c r="H1138" s="297"/>
      <c r="I1138" s="297"/>
      <c r="J1138" s="297"/>
      <c r="K1138" s="297"/>
      <c r="L1138" s="297"/>
      <c r="N1138" s="285"/>
      <c r="O1138" s="287"/>
      <c r="P1138" s="285"/>
      <c r="Q1138" s="285"/>
    </row>
    <row r="1139" spans="2:17" s="286" customFormat="1" x14ac:dyDescent="0.3">
      <c r="B1139" s="297"/>
      <c r="C1139" s="297"/>
      <c r="D1139" s="298"/>
      <c r="E1139" s="298"/>
      <c r="F1139" s="298"/>
      <c r="G1139" s="297"/>
      <c r="H1139" s="297"/>
      <c r="I1139" s="297"/>
      <c r="J1139" s="297"/>
      <c r="K1139" s="297"/>
      <c r="L1139" s="297"/>
      <c r="N1139" s="285"/>
      <c r="O1139" s="287"/>
      <c r="P1139" s="285"/>
      <c r="Q1139" s="285"/>
    </row>
    <row r="1140" spans="2:17" s="286" customFormat="1" x14ac:dyDescent="0.3">
      <c r="B1140" s="297"/>
      <c r="C1140" s="297"/>
      <c r="D1140" s="298"/>
      <c r="E1140" s="298"/>
      <c r="F1140" s="298"/>
      <c r="G1140" s="297"/>
      <c r="H1140" s="297"/>
      <c r="I1140" s="297"/>
      <c r="J1140" s="297"/>
      <c r="K1140" s="297"/>
      <c r="L1140" s="297"/>
      <c r="N1140" s="285"/>
      <c r="O1140" s="287"/>
      <c r="P1140" s="285"/>
      <c r="Q1140" s="285"/>
    </row>
    <row r="1141" spans="2:17" s="286" customFormat="1" x14ac:dyDescent="0.3">
      <c r="B1141" s="297"/>
      <c r="C1141" s="297"/>
      <c r="D1141" s="298"/>
      <c r="E1141" s="298"/>
      <c r="F1141" s="298"/>
      <c r="G1141" s="297"/>
      <c r="H1141" s="297"/>
      <c r="I1141" s="297"/>
      <c r="J1141" s="297"/>
      <c r="K1141" s="297"/>
      <c r="L1141" s="297"/>
      <c r="N1141" s="285"/>
      <c r="O1141" s="287"/>
      <c r="P1141" s="285"/>
      <c r="Q1141" s="285"/>
    </row>
    <row r="1142" spans="2:17" s="286" customFormat="1" x14ac:dyDescent="0.3">
      <c r="B1142" s="297"/>
      <c r="C1142" s="297"/>
      <c r="D1142" s="298"/>
      <c r="E1142" s="298"/>
      <c r="F1142" s="298"/>
      <c r="G1142" s="297"/>
      <c r="H1142" s="297"/>
      <c r="I1142" s="297"/>
      <c r="J1142" s="297"/>
      <c r="K1142" s="297"/>
      <c r="L1142" s="297"/>
      <c r="N1142" s="285"/>
      <c r="O1142" s="287"/>
      <c r="P1142" s="285"/>
      <c r="Q1142" s="285"/>
    </row>
    <row r="1143" spans="2:17" s="286" customFormat="1" x14ac:dyDescent="0.3">
      <c r="B1143" s="297"/>
      <c r="C1143" s="297"/>
      <c r="D1143" s="298"/>
      <c r="E1143" s="298"/>
      <c r="F1143" s="298"/>
      <c r="G1143" s="297"/>
      <c r="H1143" s="297"/>
      <c r="I1143" s="297"/>
      <c r="J1143" s="297"/>
      <c r="K1143" s="297"/>
      <c r="L1143" s="297"/>
      <c r="N1143" s="285"/>
      <c r="O1143" s="287"/>
      <c r="P1143" s="285"/>
      <c r="Q1143" s="285"/>
    </row>
    <row r="1144" spans="2:17" s="286" customFormat="1" x14ac:dyDescent="0.3">
      <c r="B1144" s="297"/>
      <c r="C1144" s="297"/>
      <c r="D1144" s="298"/>
      <c r="E1144" s="298"/>
      <c r="F1144" s="298"/>
      <c r="G1144" s="297"/>
      <c r="H1144" s="297"/>
      <c r="I1144" s="297"/>
      <c r="J1144" s="297"/>
      <c r="K1144" s="297"/>
      <c r="L1144" s="297"/>
      <c r="N1144" s="285"/>
      <c r="O1144" s="287"/>
      <c r="P1144" s="285"/>
      <c r="Q1144" s="285"/>
    </row>
    <row r="1145" spans="2:17" s="286" customFormat="1" x14ac:dyDescent="0.3">
      <c r="B1145" s="297"/>
      <c r="C1145" s="297"/>
      <c r="D1145" s="298"/>
      <c r="E1145" s="298"/>
      <c r="F1145" s="298"/>
      <c r="G1145" s="297"/>
      <c r="H1145" s="297"/>
      <c r="I1145" s="297"/>
      <c r="J1145" s="297"/>
      <c r="K1145" s="297"/>
      <c r="L1145" s="297"/>
      <c r="N1145" s="285"/>
      <c r="O1145" s="287"/>
      <c r="P1145" s="285"/>
      <c r="Q1145" s="285"/>
    </row>
    <row r="1146" spans="2:17" s="286" customFormat="1" x14ac:dyDescent="0.3">
      <c r="B1146" s="297"/>
      <c r="C1146" s="297"/>
      <c r="D1146" s="298"/>
      <c r="E1146" s="298"/>
      <c r="F1146" s="298"/>
      <c r="G1146" s="297"/>
      <c r="H1146" s="297"/>
      <c r="I1146" s="297"/>
      <c r="J1146" s="297"/>
      <c r="K1146" s="297"/>
      <c r="L1146" s="297"/>
      <c r="N1146" s="285"/>
      <c r="O1146" s="287"/>
      <c r="P1146" s="285"/>
      <c r="Q1146" s="285"/>
    </row>
    <row r="1147" spans="2:17" s="286" customFormat="1" x14ac:dyDescent="0.3">
      <c r="B1147" s="297"/>
      <c r="C1147" s="297"/>
      <c r="D1147" s="298"/>
      <c r="E1147" s="298"/>
      <c r="F1147" s="298"/>
      <c r="G1147" s="297"/>
      <c r="H1147" s="297"/>
      <c r="I1147" s="297"/>
      <c r="J1147" s="297"/>
      <c r="K1147" s="297"/>
      <c r="L1147" s="297"/>
      <c r="N1147" s="285"/>
      <c r="O1147" s="287"/>
      <c r="P1147" s="285"/>
      <c r="Q1147" s="285"/>
    </row>
    <row r="1148" spans="2:17" s="286" customFormat="1" x14ac:dyDescent="0.3">
      <c r="B1148" s="297"/>
      <c r="C1148" s="297"/>
      <c r="D1148" s="298"/>
      <c r="E1148" s="298"/>
      <c r="F1148" s="298"/>
      <c r="G1148" s="297"/>
      <c r="H1148" s="297"/>
      <c r="I1148" s="297"/>
      <c r="J1148" s="297"/>
      <c r="K1148" s="297"/>
      <c r="L1148" s="297"/>
      <c r="N1148" s="285"/>
      <c r="O1148" s="287"/>
      <c r="P1148" s="285"/>
      <c r="Q1148" s="285"/>
    </row>
    <row r="1149" spans="2:17" s="286" customFormat="1" x14ac:dyDescent="0.3">
      <c r="B1149" s="297"/>
      <c r="C1149" s="297"/>
      <c r="D1149" s="298"/>
      <c r="E1149" s="298"/>
      <c r="F1149" s="298"/>
      <c r="G1149" s="297"/>
      <c r="H1149" s="297"/>
      <c r="I1149" s="297"/>
      <c r="J1149" s="297"/>
      <c r="K1149" s="297"/>
      <c r="L1149" s="297"/>
      <c r="N1149" s="285"/>
      <c r="O1149" s="287"/>
      <c r="P1149" s="285"/>
      <c r="Q1149" s="285"/>
    </row>
    <row r="1150" spans="2:17" s="286" customFormat="1" x14ac:dyDescent="0.3">
      <c r="B1150" s="297"/>
      <c r="C1150" s="297"/>
      <c r="D1150" s="298"/>
      <c r="E1150" s="298"/>
      <c r="F1150" s="298"/>
      <c r="G1150" s="297"/>
      <c r="H1150" s="297"/>
      <c r="I1150" s="297"/>
      <c r="J1150" s="297"/>
      <c r="K1150" s="297"/>
      <c r="L1150" s="297"/>
      <c r="N1150" s="285"/>
      <c r="O1150" s="287"/>
      <c r="P1150" s="285"/>
      <c r="Q1150" s="285"/>
    </row>
    <row r="1151" spans="2:17" s="286" customFormat="1" x14ac:dyDescent="0.3">
      <c r="B1151" s="297"/>
      <c r="C1151" s="297"/>
      <c r="D1151" s="298"/>
      <c r="E1151" s="298"/>
      <c r="F1151" s="298"/>
      <c r="G1151" s="297"/>
      <c r="H1151" s="297"/>
      <c r="I1151" s="297"/>
      <c r="J1151" s="297"/>
      <c r="K1151" s="297"/>
      <c r="L1151" s="297"/>
      <c r="N1151" s="285"/>
      <c r="O1151" s="287"/>
      <c r="P1151" s="285"/>
      <c r="Q1151" s="285"/>
    </row>
    <row r="1152" spans="2:17" s="286" customFormat="1" x14ac:dyDescent="0.3">
      <c r="B1152" s="297"/>
      <c r="C1152" s="297"/>
      <c r="D1152" s="298"/>
      <c r="E1152" s="298"/>
      <c r="F1152" s="298"/>
      <c r="G1152" s="297"/>
      <c r="H1152" s="297"/>
      <c r="I1152" s="297"/>
      <c r="J1152" s="297"/>
      <c r="K1152" s="297"/>
      <c r="L1152" s="297"/>
      <c r="N1152" s="285"/>
      <c r="O1152" s="287"/>
      <c r="P1152" s="285"/>
      <c r="Q1152" s="285"/>
    </row>
    <row r="1153" spans="2:17" s="286" customFormat="1" x14ac:dyDescent="0.3">
      <c r="B1153" s="297"/>
      <c r="C1153" s="297"/>
      <c r="D1153" s="298"/>
      <c r="E1153" s="298"/>
      <c r="F1153" s="298"/>
      <c r="G1153" s="297"/>
      <c r="H1153" s="297"/>
      <c r="I1153" s="297"/>
      <c r="J1153" s="297"/>
      <c r="K1153" s="297"/>
      <c r="L1153" s="297"/>
      <c r="N1153" s="285"/>
      <c r="O1153" s="287"/>
      <c r="P1153" s="285"/>
      <c r="Q1153" s="285"/>
    </row>
    <row r="1154" spans="2:17" s="286" customFormat="1" x14ac:dyDescent="0.3">
      <c r="B1154" s="297"/>
      <c r="C1154" s="297"/>
      <c r="D1154" s="298"/>
      <c r="E1154" s="298"/>
      <c r="F1154" s="298"/>
      <c r="G1154" s="297"/>
      <c r="H1154" s="297"/>
      <c r="I1154" s="297"/>
      <c r="J1154" s="297"/>
      <c r="K1154" s="297"/>
      <c r="L1154" s="297"/>
      <c r="N1154" s="285"/>
      <c r="O1154" s="287"/>
      <c r="P1154" s="285"/>
      <c r="Q1154" s="285"/>
    </row>
    <row r="1155" spans="2:17" s="286" customFormat="1" x14ac:dyDescent="0.3">
      <c r="B1155" s="297"/>
      <c r="C1155" s="297"/>
      <c r="D1155" s="298"/>
      <c r="E1155" s="298"/>
      <c r="F1155" s="298"/>
      <c r="G1155" s="297"/>
      <c r="H1155" s="297"/>
      <c r="I1155" s="297"/>
      <c r="J1155" s="297"/>
      <c r="K1155" s="297"/>
      <c r="L1155" s="297"/>
      <c r="N1155" s="285"/>
      <c r="O1155" s="287"/>
      <c r="P1155" s="285"/>
      <c r="Q1155" s="285"/>
    </row>
    <row r="1156" spans="2:17" s="286" customFormat="1" x14ac:dyDescent="0.3">
      <c r="B1156" s="297"/>
      <c r="C1156" s="297"/>
      <c r="D1156" s="298"/>
      <c r="E1156" s="298"/>
      <c r="F1156" s="298"/>
      <c r="G1156" s="297"/>
      <c r="H1156" s="297"/>
      <c r="I1156" s="297"/>
      <c r="J1156" s="297"/>
      <c r="K1156" s="297"/>
      <c r="L1156" s="297"/>
      <c r="N1156" s="285"/>
      <c r="O1156" s="287"/>
      <c r="P1156" s="285"/>
      <c r="Q1156" s="285"/>
    </row>
    <row r="1157" spans="2:17" s="286" customFormat="1" x14ac:dyDescent="0.3">
      <c r="B1157" s="297"/>
      <c r="C1157" s="297"/>
      <c r="D1157" s="298"/>
      <c r="E1157" s="298"/>
      <c r="F1157" s="298"/>
      <c r="G1157" s="297"/>
      <c r="H1157" s="297"/>
      <c r="I1157" s="297"/>
      <c r="J1157" s="297"/>
      <c r="K1157" s="297"/>
      <c r="L1157" s="297"/>
      <c r="N1157" s="285"/>
      <c r="O1157" s="287"/>
      <c r="P1157" s="285"/>
      <c r="Q1157" s="285"/>
    </row>
    <row r="1158" spans="2:17" s="286" customFormat="1" x14ac:dyDescent="0.3">
      <c r="B1158" s="297"/>
      <c r="C1158" s="297"/>
      <c r="D1158" s="298"/>
      <c r="E1158" s="298"/>
      <c r="F1158" s="298"/>
      <c r="G1158" s="297"/>
      <c r="H1158" s="297"/>
      <c r="I1158" s="297"/>
      <c r="J1158" s="297"/>
      <c r="K1158" s="297"/>
      <c r="L1158" s="297"/>
      <c r="N1158" s="285"/>
      <c r="O1158" s="287"/>
      <c r="P1158" s="285"/>
      <c r="Q1158" s="285"/>
    </row>
    <row r="1159" spans="2:17" s="286" customFormat="1" x14ac:dyDescent="0.3">
      <c r="B1159" s="297"/>
      <c r="C1159" s="297"/>
      <c r="D1159" s="298"/>
      <c r="E1159" s="298"/>
      <c r="F1159" s="298"/>
      <c r="G1159" s="297"/>
      <c r="H1159" s="297"/>
      <c r="I1159" s="297"/>
      <c r="J1159" s="297"/>
      <c r="K1159" s="297"/>
      <c r="L1159" s="297"/>
      <c r="N1159" s="285"/>
      <c r="O1159" s="287"/>
      <c r="P1159" s="285"/>
      <c r="Q1159" s="285"/>
    </row>
    <row r="1160" spans="2:17" s="286" customFormat="1" x14ac:dyDescent="0.3">
      <c r="B1160" s="297"/>
      <c r="C1160" s="297"/>
      <c r="D1160" s="298"/>
      <c r="E1160" s="298"/>
      <c r="F1160" s="298"/>
      <c r="G1160" s="297"/>
      <c r="H1160" s="297"/>
      <c r="I1160" s="297"/>
      <c r="J1160" s="297"/>
      <c r="K1160" s="297"/>
      <c r="L1160" s="297"/>
      <c r="N1160" s="285"/>
      <c r="O1160" s="287"/>
      <c r="P1160" s="285"/>
      <c r="Q1160" s="285"/>
    </row>
    <row r="1161" spans="2:17" s="286" customFormat="1" x14ac:dyDescent="0.3">
      <c r="B1161" s="297"/>
      <c r="C1161" s="297"/>
      <c r="D1161" s="298"/>
      <c r="E1161" s="298"/>
      <c r="F1161" s="298"/>
      <c r="G1161" s="297"/>
      <c r="H1161" s="297"/>
      <c r="I1161" s="297"/>
      <c r="J1161" s="297"/>
      <c r="K1161" s="297"/>
      <c r="L1161" s="297"/>
      <c r="N1161" s="285"/>
      <c r="O1161" s="287"/>
      <c r="P1161" s="285"/>
      <c r="Q1161" s="285"/>
    </row>
    <row r="1162" spans="2:17" s="286" customFormat="1" x14ac:dyDescent="0.3">
      <c r="B1162" s="297"/>
      <c r="C1162" s="297"/>
      <c r="D1162" s="298"/>
      <c r="E1162" s="298"/>
      <c r="F1162" s="298"/>
      <c r="G1162" s="297"/>
      <c r="H1162" s="297"/>
      <c r="I1162" s="297"/>
      <c r="J1162" s="297"/>
      <c r="K1162" s="297"/>
      <c r="L1162" s="297"/>
      <c r="N1162" s="285"/>
      <c r="O1162" s="287"/>
      <c r="P1162" s="285"/>
      <c r="Q1162" s="285"/>
    </row>
    <row r="1163" spans="2:17" s="286" customFormat="1" x14ac:dyDescent="0.3">
      <c r="B1163" s="297"/>
      <c r="C1163" s="297"/>
      <c r="D1163" s="298"/>
      <c r="E1163" s="298"/>
      <c r="F1163" s="298"/>
      <c r="G1163" s="297"/>
      <c r="H1163" s="297"/>
      <c r="I1163" s="297"/>
      <c r="J1163" s="297"/>
      <c r="K1163" s="297"/>
      <c r="L1163" s="297"/>
      <c r="N1163" s="285"/>
      <c r="O1163" s="287"/>
      <c r="P1163" s="285"/>
      <c r="Q1163" s="285"/>
    </row>
    <row r="1164" spans="2:17" s="286" customFormat="1" x14ac:dyDescent="0.3">
      <c r="B1164" s="297"/>
      <c r="C1164" s="297"/>
      <c r="D1164" s="298"/>
      <c r="E1164" s="298"/>
      <c r="F1164" s="298"/>
      <c r="G1164" s="297"/>
      <c r="H1164" s="297"/>
      <c r="I1164" s="297"/>
      <c r="J1164" s="297"/>
      <c r="K1164" s="297"/>
      <c r="L1164" s="297"/>
      <c r="N1164" s="285"/>
      <c r="O1164" s="287"/>
      <c r="P1164" s="285"/>
      <c r="Q1164" s="285"/>
    </row>
    <row r="1165" spans="2:17" s="286" customFormat="1" x14ac:dyDescent="0.3">
      <c r="B1165" s="297"/>
      <c r="C1165" s="297"/>
      <c r="D1165" s="298"/>
      <c r="E1165" s="298"/>
      <c r="F1165" s="298"/>
      <c r="G1165" s="297"/>
      <c r="H1165" s="297"/>
      <c r="I1165" s="297"/>
      <c r="J1165" s="297"/>
      <c r="K1165" s="297"/>
      <c r="L1165" s="297"/>
      <c r="N1165" s="285"/>
      <c r="O1165" s="287"/>
      <c r="P1165" s="285"/>
      <c r="Q1165" s="285"/>
    </row>
    <row r="1166" spans="2:17" s="286" customFormat="1" x14ac:dyDescent="0.3">
      <c r="B1166" s="297"/>
      <c r="C1166" s="297"/>
      <c r="D1166" s="298"/>
      <c r="E1166" s="298"/>
      <c r="F1166" s="298"/>
      <c r="G1166" s="297"/>
      <c r="H1166" s="297"/>
      <c r="I1166" s="297"/>
      <c r="J1166" s="297"/>
      <c r="K1166" s="297"/>
      <c r="L1166" s="297"/>
      <c r="N1166" s="285"/>
      <c r="O1166" s="287"/>
      <c r="P1166" s="285"/>
      <c r="Q1166" s="285"/>
    </row>
    <row r="1167" spans="2:17" s="286" customFormat="1" x14ac:dyDescent="0.3">
      <c r="B1167" s="297"/>
      <c r="C1167" s="297"/>
      <c r="D1167" s="298"/>
      <c r="E1167" s="298"/>
      <c r="F1167" s="298"/>
      <c r="G1167" s="297"/>
      <c r="H1167" s="297"/>
      <c r="I1167" s="297"/>
      <c r="J1167" s="297"/>
      <c r="K1167" s="297"/>
      <c r="L1167" s="297"/>
      <c r="N1167" s="285"/>
      <c r="O1167" s="287"/>
      <c r="P1167" s="285"/>
      <c r="Q1167" s="285"/>
    </row>
    <row r="1168" spans="2:17" s="286" customFormat="1" x14ac:dyDescent="0.3">
      <c r="B1168" s="297"/>
      <c r="C1168" s="297"/>
      <c r="D1168" s="298"/>
      <c r="E1168" s="298"/>
      <c r="F1168" s="298"/>
      <c r="G1168" s="297"/>
      <c r="H1168" s="297"/>
      <c r="I1168" s="297"/>
      <c r="J1168" s="297"/>
      <c r="K1168" s="297"/>
      <c r="L1168" s="297"/>
      <c r="N1168" s="285"/>
      <c r="O1168" s="287"/>
      <c r="P1168" s="285"/>
      <c r="Q1168" s="285"/>
    </row>
    <row r="1169" spans="2:17" s="286" customFormat="1" x14ac:dyDescent="0.3">
      <c r="B1169" s="297"/>
      <c r="C1169" s="297"/>
      <c r="D1169" s="298"/>
      <c r="E1169" s="298"/>
      <c r="F1169" s="298"/>
      <c r="G1169" s="297"/>
      <c r="H1169" s="297"/>
      <c r="I1169" s="297"/>
      <c r="J1169" s="297"/>
      <c r="K1169" s="297"/>
      <c r="L1169" s="297"/>
      <c r="N1169" s="285"/>
      <c r="O1169" s="287"/>
      <c r="P1169" s="285"/>
      <c r="Q1169" s="285"/>
    </row>
    <row r="1170" spans="2:17" s="286" customFormat="1" x14ac:dyDescent="0.3">
      <c r="B1170" s="297"/>
      <c r="C1170" s="297"/>
      <c r="D1170" s="298"/>
      <c r="E1170" s="298"/>
      <c r="F1170" s="298"/>
      <c r="G1170" s="297"/>
      <c r="H1170" s="297"/>
      <c r="I1170" s="297"/>
      <c r="J1170" s="297"/>
      <c r="K1170" s="297"/>
      <c r="L1170" s="297"/>
      <c r="N1170" s="285"/>
      <c r="O1170" s="287"/>
      <c r="P1170" s="285"/>
      <c r="Q1170" s="285"/>
    </row>
    <row r="1171" spans="2:17" s="286" customFormat="1" x14ac:dyDescent="0.3">
      <c r="B1171" s="297"/>
      <c r="C1171" s="297"/>
      <c r="D1171" s="298"/>
      <c r="E1171" s="298"/>
      <c r="F1171" s="298"/>
      <c r="G1171" s="297"/>
      <c r="H1171" s="297"/>
      <c r="I1171" s="297"/>
      <c r="J1171" s="297"/>
      <c r="K1171" s="297"/>
      <c r="L1171" s="297"/>
      <c r="N1171" s="285"/>
      <c r="O1171" s="287"/>
      <c r="P1171" s="285"/>
      <c r="Q1171" s="285"/>
    </row>
    <row r="1172" spans="2:17" s="286" customFormat="1" x14ac:dyDescent="0.3">
      <c r="B1172" s="297"/>
      <c r="C1172" s="297"/>
      <c r="D1172" s="298"/>
      <c r="E1172" s="298"/>
      <c r="F1172" s="298"/>
      <c r="G1172" s="297"/>
      <c r="H1172" s="297"/>
      <c r="I1172" s="297"/>
      <c r="J1172" s="297"/>
      <c r="K1172" s="297"/>
      <c r="L1172" s="297"/>
      <c r="N1172" s="285"/>
      <c r="O1172" s="287"/>
      <c r="P1172" s="285"/>
      <c r="Q1172" s="285"/>
    </row>
    <row r="1173" spans="2:17" s="286" customFormat="1" x14ac:dyDescent="0.3">
      <c r="B1173" s="297"/>
      <c r="C1173" s="297"/>
      <c r="D1173" s="298"/>
      <c r="E1173" s="298"/>
      <c r="F1173" s="298"/>
      <c r="G1173" s="297"/>
      <c r="H1173" s="297"/>
      <c r="I1173" s="297"/>
      <c r="J1173" s="297"/>
      <c r="K1173" s="297"/>
      <c r="L1173" s="297"/>
      <c r="N1173" s="285"/>
      <c r="O1173" s="287"/>
      <c r="P1173" s="285"/>
      <c r="Q1173" s="285"/>
    </row>
    <row r="1174" spans="2:17" s="286" customFormat="1" x14ac:dyDescent="0.3">
      <c r="B1174" s="297"/>
      <c r="C1174" s="297"/>
      <c r="D1174" s="298"/>
      <c r="E1174" s="298"/>
      <c r="F1174" s="298"/>
      <c r="G1174" s="297"/>
      <c r="H1174" s="297"/>
      <c r="I1174" s="297"/>
      <c r="J1174" s="297"/>
      <c r="K1174" s="297"/>
      <c r="L1174" s="297"/>
      <c r="N1174" s="285"/>
      <c r="O1174" s="287"/>
      <c r="P1174" s="285"/>
      <c r="Q1174" s="285"/>
    </row>
    <row r="1175" spans="2:17" s="286" customFormat="1" x14ac:dyDescent="0.3">
      <c r="B1175" s="297"/>
      <c r="C1175" s="297"/>
      <c r="D1175" s="298"/>
      <c r="E1175" s="298"/>
      <c r="F1175" s="298"/>
      <c r="G1175" s="297"/>
      <c r="H1175" s="297"/>
      <c r="I1175" s="297"/>
      <c r="J1175" s="297"/>
      <c r="K1175" s="297"/>
      <c r="L1175" s="297"/>
      <c r="N1175" s="285"/>
      <c r="O1175" s="287"/>
      <c r="P1175" s="285"/>
      <c r="Q1175" s="285"/>
    </row>
    <row r="1176" spans="2:17" s="286" customFormat="1" x14ac:dyDescent="0.3">
      <c r="B1176" s="297"/>
      <c r="C1176" s="297"/>
      <c r="D1176" s="298"/>
      <c r="E1176" s="298"/>
      <c r="F1176" s="298"/>
      <c r="G1176" s="297"/>
      <c r="H1176" s="297"/>
      <c r="I1176" s="297"/>
      <c r="J1176" s="297"/>
      <c r="K1176" s="297"/>
      <c r="L1176" s="297"/>
      <c r="N1176" s="285"/>
      <c r="O1176" s="287"/>
      <c r="P1176" s="285"/>
      <c r="Q1176" s="285"/>
    </row>
    <row r="1177" spans="2:17" s="286" customFormat="1" x14ac:dyDescent="0.3">
      <c r="B1177" s="297"/>
      <c r="C1177" s="297"/>
      <c r="D1177" s="298"/>
      <c r="E1177" s="298"/>
      <c r="F1177" s="298"/>
      <c r="G1177" s="297"/>
      <c r="H1177" s="297"/>
      <c r="I1177" s="297"/>
      <c r="J1177" s="297"/>
      <c r="K1177" s="297"/>
      <c r="L1177" s="297"/>
      <c r="N1177" s="285"/>
      <c r="O1177" s="287"/>
      <c r="P1177" s="285"/>
      <c r="Q1177" s="285"/>
    </row>
    <row r="1178" spans="2:17" s="286" customFormat="1" x14ac:dyDescent="0.3">
      <c r="B1178" s="297"/>
      <c r="C1178" s="297"/>
      <c r="D1178" s="298"/>
      <c r="E1178" s="298"/>
      <c r="F1178" s="298"/>
      <c r="G1178" s="297"/>
      <c r="H1178" s="297"/>
      <c r="I1178" s="297"/>
      <c r="J1178" s="297"/>
      <c r="K1178" s="297"/>
      <c r="L1178" s="297"/>
      <c r="N1178" s="285"/>
      <c r="O1178" s="287"/>
      <c r="P1178" s="285"/>
      <c r="Q1178" s="285"/>
    </row>
    <row r="1179" spans="2:17" s="286" customFormat="1" x14ac:dyDescent="0.3">
      <c r="B1179" s="297"/>
      <c r="C1179" s="297"/>
      <c r="D1179" s="298"/>
      <c r="E1179" s="298"/>
      <c r="F1179" s="298"/>
      <c r="G1179" s="297"/>
      <c r="H1179" s="297"/>
      <c r="I1179" s="297"/>
      <c r="J1179" s="297"/>
      <c r="K1179" s="297"/>
      <c r="L1179" s="297"/>
      <c r="N1179" s="285"/>
      <c r="O1179" s="287"/>
      <c r="P1179" s="285"/>
      <c r="Q1179" s="285"/>
    </row>
    <row r="1180" spans="2:17" s="286" customFormat="1" x14ac:dyDescent="0.3">
      <c r="B1180" s="297"/>
      <c r="C1180" s="297"/>
      <c r="D1180" s="298"/>
      <c r="E1180" s="298"/>
      <c r="F1180" s="298"/>
      <c r="G1180" s="297"/>
      <c r="H1180" s="297"/>
      <c r="I1180" s="297"/>
      <c r="J1180" s="297"/>
      <c r="K1180" s="297"/>
      <c r="L1180" s="297"/>
      <c r="N1180" s="285"/>
      <c r="O1180" s="287"/>
      <c r="P1180" s="285"/>
      <c r="Q1180" s="285"/>
    </row>
    <row r="1181" spans="2:17" s="286" customFormat="1" x14ac:dyDescent="0.3">
      <c r="B1181" s="297"/>
      <c r="C1181" s="297"/>
      <c r="D1181" s="298"/>
      <c r="E1181" s="298"/>
      <c r="F1181" s="298"/>
      <c r="G1181" s="297"/>
      <c r="H1181" s="297"/>
      <c r="I1181" s="297"/>
      <c r="J1181" s="297"/>
      <c r="K1181" s="297"/>
      <c r="L1181" s="297"/>
      <c r="N1181" s="285"/>
      <c r="O1181" s="287"/>
      <c r="P1181" s="285"/>
      <c r="Q1181" s="285"/>
    </row>
    <row r="1182" spans="2:17" s="286" customFormat="1" x14ac:dyDescent="0.3">
      <c r="B1182" s="297"/>
      <c r="C1182" s="297"/>
      <c r="D1182" s="298"/>
      <c r="E1182" s="298"/>
      <c r="F1182" s="298"/>
      <c r="G1182" s="297"/>
      <c r="H1182" s="297"/>
      <c r="I1182" s="297"/>
      <c r="J1182" s="297"/>
      <c r="K1182" s="297"/>
      <c r="L1182" s="297"/>
      <c r="N1182" s="285"/>
      <c r="O1182" s="287"/>
      <c r="P1182" s="285"/>
      <c r="Q1182" s="285"/>
    </row>
    <row r="1183" spans="2:17" s="286" customFormat="1" x14ac:dyDescent="0.3">
      <c r="B1183" s="297"/>
      <c r="C1183" s="297"/>
      <c r="D1183" s="298"/>
      <c r="E1183" s="298"/>
      <c r="F1183" s="298"/>
      <c r="G1183" s="297"/>
      <c r="H1183" s="297"/>
      <c r="I1183" s="297"/>
      <c r="J1183" s="297"/>
      <c r="K1183" s="297"/>
      <c r="L1183" s="297"/>
      <c r="N1183" s="285"/>
      <c r="O1183" s="287"/>
      <c r="P1183" s="285"/>
      <c r="Q1183" s="285"/>
    </row>
    <row r="1184" spans="2:17" s="286" customFormat="1" x14ac:dyDescent="0.3">
      <c r="B1184" s="297"/>
      <c r="C1184" s="297"/>
      <c r="D1184" s="298"/>
      <c r="E1184" s="298"/>
      <c r="F1184" s="298"/>
      <c r="G1184" s="297"/>
      <c r="H1184" s="297"/>
      <c r="I1184" s="297"/>
      <c r="J1184" s="297"/>
      <c r="K1184" s="297"/>
      <c r="L1184" s="297"/>
      <c r="N1184" s="285"/>
      <c r="O1184" s="287"/>
      <c r="P1184" s="285"/>
      <c r="Q1184" s="285"/>
    </row>
    <row r="1185" spans="2:17" s="286" customFormat="1" x14ac:dyDescent="0.3">
      <c r="B1185" s="297"/>
      <c r="C1185" s="297"/>
      <c r="D1185" s="298"/>
      <c r="E1185" s="298"/>
      <c r="F1185" s="298"/>
      <c r="G1185" s="297"/>
      <c r="H1185" s="297"/>
      <c r="I1185" s="297"/>
      <c r="J1185" s="297"/>
      <c r="K1185" s="297"/>
      <c r="L1185" s="297"/>
      <c r="N1185" s="285"/>
      <c r="O1185" s="287"/>
      <c r="P1185" s="285"/>
      <c r="Q1185" s="285"/>
    </row>
    <row r="1186" spans="2:17" s="286" customFormat="1" x14ac:dyDescent="0.3">
      <c r="B1186" s="297"/>
      <c r="C1186" s="297"/>
      <c r="D1186" s="298"/>
      <c r="E1186" s="298"/>
      <c r="F1186" s="298"/>
      <c r="G1186" s="297"/>
      <c r="H1186" s="297"/>
      <c r="I1186" s="297"/>
      <c r="J1186" s="297"/>
      <c r="K1186" s="297"/>
      <c r="L1186" s="297"/>
      <c r="N1186" s="285"/>
      <c r="O1186" s="287"/>
      <c r="P1186" s="285"/>
      <c r="Q1186" s="285"/>
    </row>
    <row r="1187" spans="2:17" s="286" customFormat="1" x14ac:dyDescent="0.3">
      <c r="B1187" s="297"/>
      <c r="C1187" s="297"/>
      <c r="D1187" s="298"/>
      <c r="E1187" s="298"/>
      <c r="F1187" s="298"/>
      <c r="G1187" s="297"/>
      <c r="H1187" s="297"/>
      <c r="I1187" s="297"/>
      <c r="J1187" s="297"/>
      <c r="K1187" s="297"/>
      <c r="L1187" s="297"/>
      <c r="N1187" s="285"/>
      <c r="O1187" s="287"/>
      <c r="P1187" s="285"/>
      <c r="Q1187" s="285"/>
    </row>
    <row r="1188" spans="2:17" s="286" customFormat="1" x14ac:dyDescent="0.3">
      <c r="B1188" s="297"/>
      <c r="C1188" s="297"/>
      <c r="D1188" s="298"/>
      <c r="E1188" s="298"/>
      <c r="F1188" s="298"/>
      <c r="G1188" s="297"/>
      <c r="H1188" s="297"/>
      <c r="I1188" s="297"/>
      <c r="J1188" s="297"/>
      <c r="K1188" s="297"/>
      <c r="L1188" s="297"/>
      <c r="N1188" s="285"/>
      <c r="O1188" s="287"/>
      <c r="P1188" s="285"/>
      <c r="Q1188" s="285"/>
    </row>
    <row r="1189" spans="2:17" s="286" customFormat="1" x14ac:dyDescent="0.3">
      <c r="B1189" s="297"/>
      <c r="C1189" s="297"/>
      <c r="D1189" s="298"/>
      <c r="E1189" s="298"/>
      <c r="F1189" s="298"/>
      <c r="G1189" s="297"/>
      <c r="H1189" s="297"/>
      <c r="I1189" s="297"/>
      <c r="J1189" s="297"/>
      <c r="K1189" s="297"/>
      <c r="L1189" s="297"/>
      <c r="N1189" s="285"/>
      <c r="O1189" s="287"/>
      <c r="P1189" s="285"/>
      <c r="Q1189" s="285"/>
    </row>
    <row r="1190" spans="2:17" s="286" customFormat="1" x14ac:dyDescent="0.3">
      <c r="B1190" s="297"/>
      <c r="C1190" s="297"/>
      <c r="D1190" s="298"/>
      <c r="E1190" s="298"/>
      <c r="F1190" s="298"/>
      <c r="G1190" s="297"/>
      <c r="H1190" s="297"/>
      <c r="I1190" s="297"/>
      <c r="J1190" s="297"/>
      <c r="K1190" s="297"/>
      <c r="L1190" s="297"/>
      <c r="N1190" s="285"/>
      <c r="O1190" s="287"/>
      <c r="P1190" s="285"/>
      <c r="Q1190" s="285"/>
    </row>
    <row r="1191" spans="2:17" s="286" customFormat="1" x14ac:dyDescent="0.3">
      <c r="B1191" s="297"/>
      <c r="C1191" s="297"/>
      <c r="D1191" s="298"/>
      <c r="E1191" s="298"/>
      <c r="F1191" s="298"/>
      <c r="G1191" s="297"/>
      <c r="H1191" s="297"/>
      <c r="I1191" s="297"/>
      <c r="J1191" s="297"/>
      <c r="K1191" s="297"/>
      <c r="L1191" s="297"/>
      <c r="N1191" s="285"/>
      <c r="O1191" s="287"/>
      <c r="P1191" s="285"/>
      <c r="Q1191" s="285"/>
    </row>
    <row r="1192" spans="2:17" s="286" customFormat="1" x14ac:dyDescent="0.3">
      <c r="B1192" s="297"/>
      <c r="C1192" s="297"/>
      <c r="D1192" s="298"/>
      <c r="E1192" s="298"/>
      <c r="F1192" s="298"/>
      <c r="G1192" s="297"/>
      <c r="H1192" s="297"/>
      <c r="I1192" s="297"/>
      <c r="J1192" s="297"/>
      <c r="K1192" s="297"/>
      <c r="L1192" s="297"/>
      <c r="N1192" s="285"/>
      <c r="O1192" s="287"/>
      <c r="P1192" s="285"/>
      <c r="Q1192" s="285"/>
    </row>
    <row r="1193" spans="2:17" s="286" customFormat="1" x14ac:dyDescent="0.3">
      <c r="B1193" s="297"/>
      <c r="C1193" s="297"/>
      <c r="D1193" s="298"/>
      <c r="E1193" s="298"/>
      <c r="F1193" s="298"/>
      <c r="G1193" s="297"/>
      <c r="H1193" s="297"/>
      <c r="I1193" s="297"/>
      <c r="J1193" s="297"/>
      <c r="K1193" s="297"/>
      <c r="L1193" s="297"/>
      <c r="N1193" s="285"/>
      <c r="O1193" s="287"/>
      <c r="P1193" s="285"/>
      <c r="Q1193" s="285"/>
    </row>
    <row r="1194" spans="2:17" s="286" customFormat="1" x14ac:dyDescent="0.3">
      <c r="B1194" s="297"/>
      <c r="C1194" s="297"/>
      <c r="D1194" s="298"/>
      <c r="E1194" s="298"/>
      <c r="F1194" s="298"/>
      <c r="G1194" s="297"/>
      <c r="H1194" s="297"/>
      <c r="I1194" s="297"/>
      <c r="J1194" s="297"/>
      <c r="K1194" s="297"/>
      <c r="L1194" s="297"/>
      <c r="N1194" s="285"/>
      <c r="O1194" s="287"/>
      <c r="P1194" s="285"/>
      <c r="Q1194" s="285"/>
    </row>
    <row r="1195" spans="2:17" s="286" customFormat="1" x14ac:dyDescent="0.3">
      <c r="B1195" s="297"/>
      <c r="C1195" s="297"/>
      <c r="D1195" s="298"/>
      <c r="E1195" s="298"/>
      <c r="F1195" s="298"/>
      <c r="G1195" s="297"/>
      <c r="H1195" s="297"/>
      <c r="I1195" s="297"/>
      <c r="J1195" s="297"/>
      <c r="K1195" s="297"/>
      <c r="L1195" s="297"/>
      <c r="N1195" s="285"/>
      <c r="O1195" s="287"/>
      <c r="P1195" s="285"/>
      <c r="Q1195" s="285"/>
    </row>
    <row r="1196" spans="2:17" s="286" customFormat="1" x14ac:dyDescent="0.3">
      <c r="B1196" s="297"/>
      <c r="C1196" s="297"/>
      <c r="D1196" s="298"/>
      <c r="E1196" s="298"/>
      <c r="F1196" s="298"/>
      <c r="G1196" s="297"/>
      <c r="H1196" s="297"/>
      <c r="I1196" s="297"/>
      <c r="J1196" s="297"/>
      <c r="K1196" s="297"/>
      <c r="L1196" s="297"/>
      <c r="N1196" s="285"/>
      <c r="O1196" s="287"/>
      <c r="P1196" s="285"/>
      <c r="Q1196" s="285"/>
    </row>
    <row r="1197" spans="2:17" s="286" customFormat="1" x14ac:dyDescent="0.3">
      <c r="B1197" s="297"/>
      <c r="C1197" s="297"/>
      <c r="D1197" s="298"/>
      <c r="E1197" s="298"/>
      <c r="F1197" s="298"/>
      <c r="G1197" s="297"/>
      <c r="H1197" s="297"/>
      <c r="I1197" s="297"/>
      <c r="J1197" s="297"/>
      <c r="K1197" s="297"/>
      <c r="L1197" s="297"/>
      <c r="N1197" s="285"/>
      <c r="O1197" s="287"/>
      <c r="P1197" s="285"/>
      <c r="Q1197" s="285"/>
    </row>
    <row r="1198" spans="2:17" s="286" customFormat="1" x14ac:dyDescent="0.3">
      <c r="B1198" s="297"/>
      <c r="C1198" s="297"/>
      <c r="D1198" s="298"/>
      <c r="E1198" s="298"/>
      <c r="F1198" s="298"/>
      <c r="G1198" s="297"/>
      <c r="H1198" s="297"/>
      <c r="I1198" s="297"/>
      <c r="J1198" s="297"/>
      <c r="K1198" s="297"/>
      <c r="L1198" s="297"/>
      <c r="N1198" s="285"/>
      <c r="O1198" s="287"/>
      <c r="P1198" s="285"/>
      <c r="Q1198" s="285"/>
    </row>
    <row r="1199" spans="2:17" s="286" customFormat="1" x14ac:dyDescent="0.3">
      <c r="B1199" s="297"/>
      <c r="C1199" s="297"/>
      <c r="D1199" s="298"/>
      <c r="E1199" s="298"/>
      <c r="F1199" s="298"/>
      <c r="G1199" s="297"/>
      <c r="H1199" s="297"/>
      <c r="I1199" s="297"/>
      <c r="J1199" s="297"/>
      <c r="K1199" s="297"/>
      <c r="L1199" s="297"/>
      <c r="N1199" s="285"/>
      <c r="O1199" s="287"/>
      <c r="P1199" s="285"/>
      <c r="Q1199" s="285"/>
    </row>
    <row r="1200" spans="2:17" s="286" customFormat="1" x14ac:dyDescent="0.3">
      <c r="B1200" s="297"/>
      <c r="C1200" s="297"/>
      <c r="D1200" s="298"/>
      <c r="E1200" s="298"/>
      <c r="F1200" s="298"/>
      <c r="G1200" s="297"/>
      <c r="H1200" s="297"/>
      <c r="I1200" s="297"/>
      <c r="J1200" s="297"/>
      <c r="K1200" s="297"/>
      <c r="L1200" s="297"/>
      <c r="N1200" s="285"/>
      <c r="O1200" s="287"/>
      <c r="P1200" s="285"/>
      <c r="Q1200" s="285"/>
    </row>
    <row r="1201" spans="2:17" s="286" customFormat="1" x14ac:dyDescent="0.3">
      <c r="B1201" s="297"/>
      <c r="C1201" s="297"/>
      <c r="D1201" s="298"/>
      <c r="E1201" s="298"/>
      <c r="F1201" s="298"/>
      <c r="G1201" s="297"/>
      <c r="H1201" s="297"/>
      <c r="I1201" s="297"/>
      <c r="J1201" s="297"/>
      <c r="K1201" s="297"/>
      <c r="L1201" s="297"/>
      <c r="N1201" s="285"/>
      <c r="O1201" s="287"/>
      <c r="P1201" s="285"/>
      <c r="Q1201" s="285"/>
    </row>
    <row r="1202" spans="2:17" s="286" customFormat="1" x14ac:dyDescent="0.3">
      <c r="B1202" s="297"/>
      <c r="C1202" s="297"/>
      <c r="D1202" s="298"/>
      <c r="E1202" s="298"/>
      <c r="F1202" s="298"/>
      <c r="G1202" s="297"/>
      <c r="H1202" s="297"/>
      <c r="I1202" s="297"/>
      <c r="J1202" s="297"/>
      <c r="K1202" s="297"/>
      <c r="L1202" s="297"/>
      <c r="N1202" s="285"/>
      <c r="O1202" s="287"/>
      <c r="P1202" s="285"/>
      <c r="Q1202" s="285"/>
    </row>
    <row r="1203" spans="2:17" s="286" customFormat="1" x14ac:dyDescent="0.3">
      <c r="B1203" s="297"/>
      <c r="C1203" s="297"/>
      <c r="D1203" s="298"/>
      <c r="E1203" s="298"/>
      <c r="F1203" s="298"/>
      <c r="G1203" s="297"/>
      <c r="H1203" s="297"/>
      <c r="I1203" s="297"/>
      <c r="J1203" s="297"/>
      <c r="K1203" s="297"/>
      <c r="L1203" s="297"/>
      <c r="N1203" s="285"/>
      <c r="O1203" s="287"/>
      <c r="P1203" s="285"/>
      <c r="Q1203" s="285"/>
    </row>
    <row r="1204" spans="2:17" s="286" customFormat="1" x14ac:dyDescent="0.3">
      <c r="B1204" s="297"/>
      <c r="C1204" s="297"/>
      <c r="D1204" s="298"/>
      <c r="E1204" s="298"/>
      <c r="F1204" s="298"/>
      <c r="G1204" s="297"/>
      <c r="H1204" s="297"/>
      <c r="I1204" s="297"/>
      <c r="J1204" s="297"/>
      <c r="K1204" s="297"/>
      <c r="L1204" s="297"/>
      <c r="N1204" s="285"/>
      <c r="O1204" s="287"/>
      <c r="P1204" s="285"/>
      <c r="Q1204" s="285"/>
    </row>
    <row r="1205" spans="2:17" s="286" customFormat="1" x14ac:dyDescent="0.3">
      <c r="B1205" s="297"/>
      <c r="C1205" s="297"/>
      <c r="D1205" s="298"/>
      <c r="E1205" s="298"/>
      <c r="F1205" s="298"/>
      <c r="G1205" s="297"/>
      <c r="H1205" s="297"/>
      <c r="I1205" s="297"/>
      <c r="J1205" s="297"/>
      <c r="K1205" s="297"/>
      <c r="L1205" s="297"/>
      <c r="N1205" s="285"/>
      <c r="O1205" s="287"/>
      <c r="P1205" s="285"/>
      <c r="Q1205" s="285"/>
    </row>
    <row r="1206" spans="2:17" s="286" customFormat="1" x14ac:dyDescent="0.3">
      <c r="B1206" s="297"/>
      <c r="C1206" s="297"/>
      <c r="D1206" s="298"/>
      <c r="E1206" s="298"/>
      <c r="F1206" s="298"/>
      <c r="G1206" s="297"/>
      <c r="H1206" s="297"/>
      <c r="I1206" s="297"/>
      <c r="J1206" s="297"/>
      <c r="K1206" s="297"/>
      <c r="L1206" s="297"/>
      <c r="N1206" s="285"/>
      <c r="O1206" s="287"/>
      <c r="P1206" s="285"/>
      <c r="Q1206" s="285"/>
    </row>
    <row r="1207" spans="2:17" s="286" customFormat="1" x14ac:dyDescent="0.3">
      <c r="B1207" s="297"/>
      <c r="C1207" s="297"/>
      <c r="D1207" s="298"/>
      <c r="E1207" s="298"/>
      <c r="F1207" s="298"/>
      <c r="G1207" s="297"/>
      <c r="H1207" s="297"/>
      <c r="I1207" s="297"/>
      <c r="J1207" s="297"/>
      <c r="K1207" s="297"/>
      <c r="L1207" s="297"/>
      <c r="N1207" s="285"/>
      <c r="O1207" s="287"/>
      <c r="P1207" s="285"/>
      <c r="Q1207" s="285"/>
    </row>
    <row r="1208" spans="2:17" s="286" customFormat="1" x14ac:dyDescent="0.3">
      <c r="B1208" s="297"/>
      <c r="C1208" s="297"/>
      <c r="D1208" s="298"/>
      <c r="E1208" s="298"/>
      <c r="F1208" s="298"/>
      <c r="G1208" s="297"/>
      <c r="H1208" s="297"/>
      <c r="I1208" s="297"/>
      <c r="J1208" s="297"/>
      <c r="K1208" s="297"/>
      <c r="L1208" s="297"/>
      <c r="N1208" s="285"/>
      <c r="O1208" s="287"/>
      <c r="P1208" s="285"/>
      <c r="Q1208" s="285"/>
    </row>
    <row r="1209" spans="2:17" s="286" customFormat="1" x14ac:dyDescent="0.3">
      <c r="B1209" s="297"/>
      <c r="C1209" s="297"/>
      <c r="D1209" s="298"/>
      <c r="E1209" s="298"/>
      <c r="F1209" s="298"/>
      <c r="G1209" s="297"/>
      <c r="H1209" s="297"/>
      <c r="I1209" s="297"/>
      <c r="J1209" s="297"/>
      <c r="K1209" s="297"/>
      <c r="L1209" s="297"/>
      <c r="N1209" s="285"/>
      <c r="O1209" s="287"/>
      <c r="P1209" s="285"/>
      <c r="Q1209" s="285"/>
    </row>
    <row r="1210" spans="2:17" s="286" customFormat="1" x14ac:dyDescent="0.3">
      <c r="B1210" s="297"/>
      <c r="C1210" s="297"/>
      <c r="D1210" s="298"/>
      <c r="E1210" s="298"/>
      <c r="F1210" s="298"/>
      <c r="G1210" s="297"/>
      <c r="H1210" s="297"/>
      <c r="I1210" s="297"/>
      <c r="J1210" s="297"/>
      <c r="K1210" s="297"/>
      <c r="L1210" s="297"/>
      <c r="N1210" s="285"/>
      <c r="O1210" s="287"/>
      <c r="P1210" s="285"/>
      <c r="Q1210" s="285"/>
    </row>
    <row r="1211" spans="2:17" s="286" customFormat="1" x14ac:dyDescent="0.3">
      <c r="B1211" s="297"/>
      <c r="C1211" s="297"/>
      <c r="D1211" s="298"/>
      <c r="E1211" s="298"/>
      <c r="F1211" s="298"/>
      <c r="G1211" s="297"/>
      <c r="H1211" s="297"/>
      <c r="I1211" s="297"/>
      <c r="J1211" s="297"/>
      <c r="K1211" s="297"/>
      <c r="L1211" s="297"/>
      <c r="N1211" s="285"/>
      <c r="O1211" s="287"/>
      <c r="P1211" s="285"/>
      <c r="Q1211" s="285"/>
    </row>
    <row r="1212" spans="2:17" s="286" customFormat="1" x14ac:dyDescent="0.3">
      <c r="B1212" s="297"/>
      <c r="C1212" s="297"/>
      <c r="D1212" s="298"/>
      <c r="E1212" s="298"/>
      <c r="F1212" s="298"/>
      <c r="G1212" s="297"/>
      <c r="H1212" s="297"/>
      <c r="I1212" s="297"/>
      <c r="J1212" s="297"/>
      <c r="K1212" s="297"/>
      <c r="L1212" s="297"/>
      <c r="N1212" s="285"/>
      <c r="O1212" s="287"/>
      <c r="P1212" s="285"/>
      <c r="Q1212" s="285"/>
    </row>
    <row r="1213" spans="2:17" s="286" customFormat="1" x14ac:dyDescent="0.3">
      <c r="B1213" s="297"/>
      <c r="C1213" s="297"/>
      <c r="D1213" s="298"/>
      <c r="E1213" s="298"/>
      <c r="F1213" s="298"/>
      <c r="G1213" s="297"/>
      <c r="H1213" s="297"/>
      <c r="I1213" s="297"/>
      <c r="J1213" s="297"/>
      <c r="K1213" s="297"/>
      <c r="L1213" s="297"/>
      <c r="N1213" s="285"/>
      <c r="O1213" s="287"/>
      <c r="P1213" s="285"/>
      <c r="Q1213" s="285"/>
    </row>
    <row r="1214" spans="2:17" s="286" customFormat="1" x14ac:dyDescent="0.3">
      <c r="B1214" s="297"/>
      <c r="C1214" s="297"/>
      <c r="D1214" s="298"/>
      <c r="E1214" s="298"/>
      <c r="F1214" s="298"/>
      <c r="G1214" s="297"/>
      <c r="H1214" s="297"/>
      <c r="I1214" s="297"/>
      <c r="J1214" s="297"/>
      <c r="K1214" s="297"/>
      <c r="L1214" s="297"/>
      <c r="N1214" s="285"/>
      <c r="O1214" s="287"/>
      <c r="P1214" s="285"/>
      <c r="Q1214" s="285"/>
    </row>
    <row r="1215" spans="2:17" s="286" customFormat="1" x14ac:dyDescent="0.3">
      <c r="B1215" s="297"/>
      <c r="C1215" s="297"/>
      <c r="D1215" s="298"/>
      <c r="E1215" s="298"/>
      <c r="F1215" s="298"/>
      <c r="G1215" s="297"/>
      <c r="H1215" s="297"/>
      <c r="I1215" s="297"/>
      <c r="J1215" s="297"/>
      <c r="K1215" s="297"/>
      <c r="L1215" s="297"/>
      <c r="N1215" s="285"/>
      <c r="O1215" s="287"/>
      <c r="P1215" s="285"/>
      <c r="Q1215" s="285"/>
    </row>
    <row r="1216" spans="2:17" s="286" customFormat="1" x14ac:dyDescent="0.3">
      <c r="B1216" s="297"/>
      <c r="C1216" s="297"/>
      <c r="D1216" s="298"/>
      <c r="E1216" s="298"/>
      <c r="F1216" s="298"/>
      <c r="G1216" s="297"/>
      <c r="H1216" s="297"/>
      <c r="I1216" s="297"/>
      <c r="J1216" s="297"/>
      <c r="K1216" s="297"/>
      <c r="L1216" s="297"/>
      <c r="N1216" s="285"/>
      <c r="O1216" s="287"/>
      <c r="P1216" s="285"/>
      <c r="Q1216" s="285"/>
    </row>
    <row r="1217" spans="2:17" s="286" customFormat="1" x14ac:dyDescent="0.3">
      <c r="B1217" s="297"/>
      <c r="C1217" s="297"/>
      <c r="D1217" s="298"/>
      <c r="E1217" s="298"/>
      <c r="F1217" s="298"/>
      <c r="G1217" s="297"/>
      <c r="H1217" s="297"/>
      <c r="I1217" s="297"/>
      <c r="J1217" s="297"/>
      <c r="K1217" s="297"/>
      <c r="L1217" s="297"/>
      <c r="N1217" s="285"/>
      <c r="O1217" s="287"/>
      <c r="P1217" s="285"/>
      <c r="Q1217" s="285"/>
    </row>
    <row r="1218" spans="2:17" s="286" customFormat="1" x14ac:dyDescent="0.3">
      <c r="B1218" s="297"/>
      <c r="C1218" s="297"/>
      <c r="D1218" s="298"/>
      <c r="E1218" s="298"/>
      <c r="F1218" s="298"/>
      <c r="G1218" s="297"/>
      <c r="H1218" s="297"/>
      <c r="I1218" s="297"/>
      <c r="J1218" s="297"/>
      <c r="K1218" s="297"/>
      <c r="L1218" s="297"/>
      <c r="N1218" s="285"/>
      <c r="O1218" s="287"/>
      <c r="P1218" s="285"/>
      <c r="Q1218" s="285"/>
    </row>
    <row r="1219" spans="2:17" s="286" customFormat="1" x14ac:dyDescent="0.3">
      <c r="B1219" s="297"/>
      <c r="C1219" s="297"/>
      <c r="D1219" s="298"/>
      <c r="E1219" s="298"/>
      <c r="F1219" s="298"/>
      <c r="G1219" s="297"/>
      <c r="H1219" s="297"/>
      <c r="I1219" s="297"/>
      <c r="J1219" s="297"/>
      <c r="K1219" s="297"/>
      <c r="L1219" s="297"/>
      <c r="N1219" s="285"/>
      <c r="O1219" s="287"/>
      <c r="P1219" s="285"/>
      <c r="Q1219" s="285"/>
    </row>
    <row r="1220" spans="2:17" s="286" customFormat="1" x14ac:dyDescent="0.3">
      <c r="B1220" s="297"/>
      <c r="C1220" s="297"/>
      <c r="D1220" s="298"/>
      <c r="E1220" s="298"/>
      <c r="F1220" s="298"/>
      <c r="G1220" s="297"/>
      <c r="H1220" s="297"/>
      <c r="I1220" s="297"/>
      <c r="J1220" s="297"/>
      <c r="K1220" s="297"/>
      <c r="L1220" s="297"/>
      <c r="N1220" s="285"/>
      <c r="O1220" s="287"/>
      <c r="P1220" s="285"/>
      <c r="Q1220" s="285"/>
    </row>
    <row r="1221" spans="2:17" s="286" customFormat="1" x14ac:dyDescent="0.3">
      <c r="B1221" s="297"/>
      <c r="C1221" s="297"/>
      <c r="D1221" s="298"/>
      <c r="E1221" s="298"/>
      <c r="F1221" s="298"/>
      <c r="G1221" s="297"/>
      <c r="H1221" s="297"/>
      <c r="I1221" s="297"/>
      <c r="J1221" s="297"/>
      <c r="K1221" s="297"/>
      <c r="L1221" s="297"/>
      <c r="N1221" s="285"/>
      <c r="O1221" s="287"/>
      <c r="P1221" s="285"/>
      <c r="Q1221" s="285"/>
    </row>
    <row r="1222" spans="2:17" s="286" customFormat="1" x14ac:dyDescent="0.3">
      <c r="B1222" s="297"/>
      <c r="C1222" s="297"/>
      <c r="D1222" s="298"/>
      <c r="E1222" s="298"/>
      <c r="F1222" s="298"/>
      <c r="G1222" s="297"/>
      <c r="H1222" s="297"/>
      <c r="I1222" s="297"/>
      <c r="J1222" s="297"/>
      <c r="K1222" s="297"/>
      <c r="L1222" s="297"/>
      <c r="N1222" s="285"/>
      <c r="O1222" s="287"/>
      <c r="P1222" s="285"/>
      <c r="Q1222" s="285"/>
    </row>
    <row r="1223" spans="2:17" s="286" customFormat="1" x14ac:dyDescent="0.3">
      <c r="B1223" s="297"/>
      <c r="C1223" s="297"/>
      <c r="D1223" s="298"/>
      <c r="E1223" s="298"/>
      <c r="F1223" s="298"/>
      <c r="G1223" s="297"/>
      <c r="H1223" s="297"/>
      <c r="I1223" s="297"/>
      <c r="J1223" s="297"/>
      <c r="K1223" s="297"/>
      <c r="L1223" s="297"/>
      <c r="N1223" s="285"/>
      <c r="O1223" s="287"/>
      <c r="P1223" s="285"/>
      <c r="Q1223" s="285"/>
    </row>
    <row r="1224" spans="2:17" s="286" customFormat="1" x14ac:dyDescent="0.3">
      <c r="B1224" s="297"/>
      <c r="C1224" s="297"/>
      <c r="D1224" s="298"/>
      <c r="E1224" s="298"/>
      <c r="F1224" s="298"/>
      <c r="G1224" s="297"/>
      <c r="H1224" s="297"/>
      <c r="I1224" s="297"/>
      <c r="J1224" s="297"/>
      <c r="K1224" s="297"/>
      <c r="L1224" s="297"/>
      <c r="N1224" s="285"/>
      <c r="O1224" s="287"/>
      <c r="P1224" s="285"/>
      <c r="Q1224" s="285"/>
    </row>
    <row r="1225" spans="2:17" s="286" customFormat="1" x14ac:dyDescent="0.3">
      <c r="B1225" s="297"/>
      <c r="C1225" s="297"/>
      <c r="D1225" s="298"/>
      <c r="E1225" s="298"/>
      <c r="F1225" s="298"/>
      <c r="G1225" s="297"/>
      <c r="H1225" s="297"/>
      <c r="I1225" s="297"/>
      <c r="J1225" s="297"/>
      <c r="K1225" s="297"/>
      <c r="L1225" s="297"/>
      <c r="N1225" s="285"/>
      <c r="O1225" s="287"/>
      <c r="P1225" s="285"/>
      <c r="Q1225" s="285"/>
    </row>
  </sheetData>
  <mergeCells count="2">
    <mergeCell ref="G50:K50"/>
    <mergeCell ref="G51:K51"/>
  </mergeCells>
  <dataValidations count="1">
    <dataValidation type="list" allowBlank="1" showInputMessage="1" showErrorMessage="1" sqref="J153:J154">
      <formula1>IDC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IDC!$D$1:$D$3</xm:f>
          </x14:formula1>
          <xm:sqref>O60:O63 O19:O27 O30:O38 O48:O49 O52:O53 O55:O58</xm:sqref>
        </x14:dataValidation>
        <x14:dataValidation type="list" allowBlank="1" showInputMessage="1" showErrorMessage="1">
          <x14:formula1>
            <xm:f>IDC!$A$1:$A$5</xm:f>
          </x14:formula1>
          <xm:sqref>C13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B7" sqref="B7"/>
    </sheetView>
  </sheetViews>
  <sheetFormatPr defaultRowHeight="14.4" x14ac:dyDescent="0.3"/>
  <cols>
    <col min="1" max="1" width="9.109375" style="307"/>
  </cols>
  <sheetData>
    <row r="1" spans="1:4" x14ac:dyDescent="0.3">
      <c r="A1" s="307">
        <v>1</v>
      </c>
      <c r="D1" t="s">
        <v>48</v>
      </c>
    </row>
    <row r="2" spans="1:4" x14ac:dyDescent="0.3">
      <c r="A2" s="307">
        <v>0</v>
      </c>
      <c r="D2" t="s">
        <v>50</v>
      </c>
    </row>
    <row r="3" spans="1:4" x14ac:dyDescent="0.3">
      <c r="D3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workbookViewId="0">
      <selection activeCell="B19" sqref="B19"/>
    </sheetView>
  </sheetViews>
  <sheetFormatPr defaultRowHeight="14.4" x14ac:dyDescent="0.3"/>
  <cols>
    <col min="1" max="1" width="36.6640625" bestFit="1" customWidth="1"/>
  </cols>
  <sheetData>
    <row r="1" spans="1:2" x14ac:dyDescent="0.3">
      <c r="A1" s="26" t="s">
        <v>150</v>
      </c>
      <c r="B1" s="28">
        <v>0.42</v>
      </c>
    </row>
    <row r="2" spans="1:2" x14ac:dyDescent="0.3">
      <c r="A2" s="26" t="s">
        <v>151</v>
      </c>
      <c r="B2" s="44">
        <v>0.60960000000000003</v>
      </c>
    </row>
    <row r="3" spans="1:2" x14ac:dyDescent="0.3">
      <c r="A3" s="26" t="s">
        <v>152</v>
      </c>
      <c r="B3" s="44">
        <v>0.18</v>
      </c>
    </row>
    <row r="4" spans="1:2" x14ac:dyDescent="0.3">
      <c r="A4" s="26" t="s">
        <v>153</v>
      </c>
      <c r="B4" s="44">
        <v>0.05</v>
      </c>
    </row>
    <row r="5" spans="1:2" x14ac:dyDescent="0.3">
      <c r="A5" s="26" t="s">
        <v>154</v>
      </c>
      <c r="B5" s="44">
        <v>0.14000000000000001</v>
      </c>
    </row>
    <row r="6" spans="1:2" x14ac:dyDescent="0.3">
      <c r="A6" s="26" t="s">
        <v>155</v>
      </c>
      <c r="B6" s="44">
        <v>0.25</v>
      </c>
    </row>
    <row r="7" spans="1:2" x14ac:dyDescent="0.3">
      <c r="A7" s="26" t="s">
        <v>156</v>
      </c>
      <c r="B7" s="28">
        <v>0.41</v>
      </c>
    </row>
    <row r="8" spans="1:2" x14ac:dyDescent="0.3">
      <c r="A8" s="26" t="s">
        <v>157</v>
      </c>
      <c r="B8" s="44">
        <v>0.57709999999999995</v>
      </c>
    </row>
    <row r="9" spans="1:2" x14ac:dyDescent="0.3">
      <c r="A9" s="26" t="s">
        <v>158</v>
      </c>
      <c r="B9" s="44">
        <v>0.16</v>
      </c>
    </row>
    <row r="10" spans="1:2" x14ac:dyDescent="0.3">
      <c r="A10" s="26" t="s">
        <v>159</v>
      </c>
      <c r="B10" s="44">
        <v>0.05</v>
      </c>
    </row>
    <row r="11" spans="1:2" x14ac:dyDescent="0.3">
      <c r="A11" s="26" t="s">
        <v>160</v>
      </c>
      <c r="B11" s="44">
        <v>0.14000000000000001</v>
      </c>
    </row>
    <row r="12" spans="1:2" x14ac:dyDescent="0.3">
      <c r="A12" s="26" t="s">
        <v>161</v>
      </c>
      <c r="B12" s="44">
        <v>0.25</v>
      </c>
    </row>
    <row r="13" spans="1:2" x14ac:dyDescent="0.3">
      <c r="A13" s="26" t="s">
        <v>162</v>
      </c>
      <c r="B13" s="28">
        <v>0.39500000000000002</v>
      </c>
    </row>
    <row r="14" spans="1:2" x14ac:dyDescent="0.3">
      <c r="A14" s="26" t="s">
        <v>163</v>
      </c>
      <c r="B14" s="44">
        <v>0.61850000000000005</v>
      </c>
    </row>
    <row r="15" spans="1:2" x14ac:dyDescent="0.3">
      <c r="A15" s="26" t="s">
        <v>164</v>
      </c>
      <c r="B15" s="44">
        <v>0.13</v>
      </c>
    </row>
    <row r="16" spans="1:2" x14ac:dyDescent="0.3">
      <c r="A16" s="26" t="s">
        <v>165</v>
      </c>
      <c r="B16" s="44">
        <v>0.06</v>
      </c>
    </row>
    <row r="17" spans="1:2" x14ac:dyDescent="0.3">
      <c r="A17" s="26" t="s">
        <v>166</v>
      </c>
      <c r="B17" s="44">
        <v>0.14499999999999999</v>
      </c>
    </row>
    <row r="18" spans="1:2" x14ac:dyDescent="0.3">
      <c r="A18" s="26" t="s">
        <v>167</v>
      </c>
      <c r="B18" s="44">
        <v>0.18</v>
      </c>
    </row>
    <row r="19" spans="1:2" x14ac:dyDescent="0.3">
      <c r="A19" s="26" t="s">
        <v>168</v>
      </c>
      <c r="B19" s="28">
        <v>0.4</v>
      </c>
    </row>
    <row r="20" spans="1:2" x14ac:dyDescent="0.3">
      <c r="A20" s="26" t="s">
        <v>169</v>
      </c>
      <c r="B20" s="44">
        <v>0.63719999999999999</v>
      </c>
    </row>
    <row r="21" spans="1:2" x14ac:dyDescent="0.3">
      <c r="A21" s="26" t="s">
        <v>170</v>
      </c>
      <c r="B21" s="44">
        <v>0.13</v>
      </c>
    </row>
    <row r="22" spans="1:2" x14ac:dyDescent="0.3">
      <c r="A22" s="26" t="s">
        <v>171</v>
      </c>
      <c r="B22" s="44">
        <v>0.06</v>
      </c>
    </row>
    <row r="23" spans="1:2" x14ac:dyDescent="0.3">
      <c r="A23" s="26" t="s">
        <v>172</v>
      </c>
      <c r="B23" s="44">
        <v>0.14000000000000001</v>
      </c>
    </row>
    <row r="24" spans="1:2" x14ac:dyDescent="0.3">
      <c r="A24" s="26" t="s">
        <v>173</v>
      </c>
      <c r="B24" s="44">
        <v>0.23</v>
      </c>
    </row>
    <row r="25" spans="1:2" x14ac:dyDescent="0.3">
      <c r="A25" s="26" t="s">
        <v>174</v>
      </c>
      <c r="B25" s="28">
        <v>0.41499999999999998</v>
      </c>
    </row>
    <row r="26" spans="1:2" x14ac:dyDescent="0.3">
      <c r="A26" s="26" t="s">
        <v>175</v>
      </c>
      <c r="B26" s="44">
        <v>0.63719999999999999</v>
      </c>
    </row>
    <row r="27" spans="1:2" x14ac:dyDescent="0.3">
      <c r="A27" s="26" t="s">
        <v>176</v>
      </c>
      <c r="B27" s="44">
        <v>0.13</v>
      </c>
    </row>
    <row r="28" spans="1:2" x14ac:dyDescent="0.3">
      <c r="A28" s="26" t="s">
        <v>177</v>
      </c>
      <c r="B28" s="44">
        <v>0.06</v>
      </c>
    </row>
    <row r="29" spans="1:2" x14ac:dyDescent="0.3">
      <c r="A29" s="26" t="s">
        <v>178</v>
      </c>
      <c r="B29" s="44">
        <v>0.14000000000000001</v>
      </c>
    </row>
    <row r="30" spans="1:2" x14ac:dyDescent="0.3">
      <c r="A30" s="26" t="s">
        <v>179</v>
      </c>
      <c r="B30" s="44">
        <v>0.26</v>
      </c>
    </row>
    <row r="31" spans="1:2" x14ac:dyDescent="0.3">
      <c r="A31" s="26" t="s">
        <v>180</v>
      </c>
      <c r="B31" s="28">
        <v>0.41499999999999998</v>
      </c>
    </row>
    <row r="32" spans="1:2" x14ac:dyDescent="0.3">
      <c r="A32" s="26" t="s">
        <v>181</v>
      </c>
      <c r="B32" s="44">
        <v>0.63719999999999999</v>
      </c>
    </row>
    <row r="33" spans="1:2" x14ac:dyDescent="0.3">
      <c r="A33" s="26" t="s">
        <v>182</v>
      </c>
      <c r="B33" s="44">
        <v>0.13</v>
      </c>
    </row>
    <row r="34" spans="1:2" x14ac:dyDescent="0.3">
      <c r="A34" s="26" t="s">
        <v>183</v>
      </c>
      <c r="B34" s="44">
        <v>0.06</v>
      </c>
    </row>
    <row r="35" spans="1:2" x14ac:dyDescent="0.3">
      <c r="A35" s="26" t="s">
        <v>184</v>
      </c>
      <c r="B35" s="44">
        <v>0.14000000000000001</v>
      </c>
    </row>
    <row r="36" spans="1:2" x14ac:dyDescent="0.3">
      <c r="A36" s="26" t="s">
        <v>185</v>
      </c>
      <c r="B36" s="44">
        <v>0.26</v>
      </c>
    </row>
    <row r="37" spans="1:2" x14ac:dyDescent="0.3">
      <c r="A37" s="26" t="s">
        <v>186</v>
      </c>
      <c r="B37" s="28">
        <v>0.41499999999999998</v>
      </c>
    </row>
    <row r="38" spans="1:2" x14ac:dyDescent="0.3">
      <c r="A38" s="26" t="s">
        <v>187</v>
      </c>
      <c r="B38" s="44">
        <v>0.63719999999999999</v>
      </c>
    </row>
    <row r="39" spans="1:2" x14ac:dyDescent="0.3">
      <c r="A39" s="26" t="s">
        <v>188</v>
      </c>
      <c r="B39" s="44">
        <v>0.13</v>
      </c>
    </row>
    <row r="40" spans="1:2" x14ac:dyDescent="0.3">
      <c r="A40" s="26" t="s">
        <v>189</v>
      </c>
      <c r="B40" s="44">
        <v>0.06</v>
      </c>
    </row>
    <row r="41" spans="1:2" x14ac:dyDescent="0.3">
      <c r="A41" s="26" t="s">
        <v>190</v>
      </c>
      <c r="B41" s="44">
        <v>0.14000000000000001</v>
      </c>
    </row>
    <row r="42" spans="1:2" x14ac:dyDescent="0.3">
      <c r="A42" s="26" t="s">
        <v>191</v>
      </c>
      <c r="B42" s="44">
        <v>0.26</v>
      </c>
    </row>
    <row r="43" spans="1:2" x14ac:dyDescent="0.3">
      <c r="A43" s="26" t="s">
        <v>192</v>
      </c>
      <c r="B43" s="28">
        <v>0.41499999999999998</v>
      </c>
    </row>
    <row r="44" spans="1:2" x14ac:dyDescent="0.3">
      <c r="A44" s="26" t="s">
        <v>193</v>
      </c>
      <c r="B44" s="44">
        <v>0.63719999999999999</v>
      </c>
    </row>
    <row r="45" spans="1:2" x14ac:dyDescent="0.3">
      <c r="A45" s="26" t="s">
        <v>194</v>
      </c>
      <c r="B45" s="44">
        <v>0.13</v>
      </c>
    </row>
    <row r="46" spans="1:2" x14ac:dyDescent="0.3">
      <c r="A46" s="26" t="s">
        <v>195</v>
      </c>
      <c r="B46" s="44">
        <v>0.06</v>
      </c>
    </row>
    <row r="47" spans="1:2" x14ac:dyDescent="0.3">
      <c r="A47" s="26" t="s">
        <v>196</v>
      </c>
      <c r="B47" s="44">
        <v>0.14000000000000001</v>
      </c>
    </row>
    <row r="48" spans="1:2" x14ac:dyDescent="0.3">
      <c r="A48" s="26" t="s">
        <v>197</v>
      </c>
      <c r="B48" s="44">
        <v>0.26</v>
      </c>
    </row>
    <row r="49" spans="1:2" x14ac:dyDescent="0.3">
      <c r="A49" s="26" t="s">
        <v>198</v>
      </c>
      <c r="B49" s="28">
        <v>0.41499999999999998</v>
      </c>
    </row>
    <row r="50" spans="1:2" x14ac:dyDescent="0.3">
      <c r="A50" s="26" t="s">
        <v>199</v>
      </c>
      <c r="B50" s="44">
        <v>0.63719999999999999</v>
      </c>
    </row>
    <row r="51" spans="1:2" x14ac:dyDescent="0.3">
      <c r="A51" s="26" t="s">
        <v>200</v>
      </c>
      <c r="B51" s="44">
        <v>0.13</v>
      </c>
    </row>
    <row r="52" spans="1:2" x14ac:dyDescent="0.3">
      <c r="A52" s="26" t="s">
        <v>201</v>
      </c>
      <c r="B52" s="44">
        <v>0.06</v>
      </c>
    </row>
    <row r="53" spans="1:2" x14ac:dyDescent="0.3">
      <c r="A53" s="26" t="s">
        <v>202</v>
      </c>
      <c r="B53" s="44">
        <v>0.14000000000000001</v>
      </c>
    </row>
    <row r="54" spans="1:2" x14ac:dyDescent="0.3">
      <c r="A54" s="26" t="s">
        <v>203</v>
      </c>
      <c r="B54" s="44">
        <v>0.26</v>
      </c>
    </row>
    <row r="55" spans="1:2" x14ac:dyDescent="0.3">
      <c r="A55" s="26" t="s">
        <v>204</v>
      </c>
      <c r="B55" s="28">
        <v>0.41499999999999998</v>
      </c>
    </row>
    <row r="56" spans="1:2" x14ac:dyDescent="0.3">
      <c r="A56" s="26" t="s">
        <v>205</v>
      </c>
      <c r="B56" s="44">
        <v>0.63719999999999999</v>
      </c>
    </row>
    <row r="57" spans="1:2" x14ac:dyDescent="0.3">
      <c r="A57" s="26" t="s">
        <v>206</v>
      </c>
      <c r="B57" s="44">
        <v>0.13</v>
      </c>
    </row>
    <row r="58" spans="1:2" x14ac:dyDescent="0.3">
      <c r="A58" s="26" t="s">
        <v>207</v>
      </c>
      <c r="B58" s="44">
        <v>0.06</v>
      </c>
    </row>
    <row r="59" spans="1:2" x14ac:dyDescent="0.3">
      <c r="A59" s="26" t="s">
        <v>208</v>
      </c>
      <c r="B59" s="44">
        <v>0.14000000000000001</v>
      </c>
    </row>
    <row r="60" spans="1:2" x14ac:dyDescent="0.3">
      <c r="A60" s="26" t="s">
        <v>209</v>
      </c>
      <c r="B60" s="44">
        <v>0.26</v>
      </c>
    </row>
    <row r="61" spans="1:2" x14ac:dyDescent="0.3">
      <c r="A61" s="26" t="s">
        <v>210</v>
      </c>
      <c r="B61" s="28">
        <v>0.41499999999999998</v>
      </c>
    </row>
    <row r="62" spans="1:2" x14ac:dyDescent="0.3">
      <c r="A62" s="26" t="s">
        <v>211</v>
      </c>
      <c r="B62" s="44">
        <v>0.63719999999999999</v>
      </c>
    </row>
    <row r="63" spans="1:2" x14ac:dyDescent="0.3">
      <c r="A63" s="26" t="s">
        <v>212</v>
      </c>
      <c r="B63" s="44">
        <v>0.13</v>
      </c>
    </row>
    <row r="64" spans="1:2" x14ac:dyDescent="0.3">
      <c r="A64" s="26" t="s">
        <v>213</v>
      </c>
      <c r="B64" s="44">
        <v>0.06</v>
      </c>
    </row>
    <row r="65" spans="1:2" x14ac:dyDescent="0.3">
      <c r="A65" s="26" t="s">
        <v>214</v>
      </c>
      <c r="B65" s="44">
        <v>0.14000000000000001</v>
      </c>
    </row>
    <row r="66" spans="1:2" x14ac:dyDescent="0.3">
      <c r="A66" s="26" t="s">
        <v>215</v>
      </c>
      <c r="B66" s="44">
        <v>0.26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5"/>
  <sheetViews>
    <sheetView topLeftCell="A22" workbookViewId="0">
      <selection activeCell="I3" sqref="I3"/>
    </sheetView>
  </sheetViews>
  <sheetFormatPr defaultRowHeight="14.4" x14ac:dyDescent="0.3"/>
  <sheetData>
    <row r="1" spans="1:33" ht="15.6" x14ac:dyDescent="0.3">
      <c r="A1" s="289" t="str">
        <f t="shared" ref="A1:A24" si="0">B1&amp;"-"&amp;C1*100</f>
        <v>2018-100</v>
      </c>
      <c r="B1" s="290">
        <v>2018</v>
      </c>
      <c r="C1" s="291">
        <v>1</v>
      </c>
      <c r="D1" s="292">
        <v>0.59499999999999997</v>
      </c>
      <c r="G1" s="314"/>
      <c r="H1" s="314"/>
      <c r="I1" s="314"/>
      <c r="J1" s="314"/>
      <c r="K1" s="314"/>
      <c r="L1" s="314"/>
      <c r="M1" s="314"/>
      <c r="N1" s="314"/>
      <c r="O1" s="314"/>
      <c r="P1" s="314"/>
      <c r="Q1" s="314"/>
      <c r="R1" s="314"/>
      <c r="S1" s="314"/>
      <c r="T1" s="314"/>
      <c r="U1" s="314"/>
      <c r="V1" s="314"/>
      <c r="W1" s="314"/>
      <c r="X1" s="314"/>
      <c r="Y1" s="314"/>
      <c r="Z1" s="314"/>
      <c r="AA1" s="314"/>
      <c r="AB1" s="314"/>
      <c r="AC1" s="314"/>
      <c r="AD1" s="314"/>
      <c r="AE1" s="314"/>
      <c r="AF1" s="314"/>
      <c r="AG1" s="314"/>
    </row>
    <row r="2" spans="1:33" ht="15.6" x14ac:dyDescent="0.3">
      <c r="A2" s="289" t="str">
        <f>B2&amp;"-"&amp;C2*100</f>
        <v>2018-0</v>
      </c>
      <c r="B2" s="290">
        <v>2018</v>
      </c>
      <c r="C2" s="291">
        <v>0</v>
      </c>
      <c r="D2" s="292">
        <v>0.26</v>
      </c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4"/>
      <c r="Z2" s="314"/>
      <c r="AA2" s="314"/>
      <c r="AB2" s="314"/>
      <c r="AC2" s="314"/>
      <c r="AD2" s="314"/>
      <c r="AE2" s="314"/>
      <c r="AF2" s="314"/>
      <c r="AG2" s="314"/>
    </row>
    <row r="3" spans="1:33" ht="15.6" x14ac:dyDescent="0.3">
      <c r="A3" s="289" t="str">
        <f>B3&amp;"-"&amp;C3*100</f>
        <v>2019-100</v>
      </c>
      <c r="B3" s="290">
        <v>2019</v>
      </c>
      <c r="C3" s="291">
        <v>1</v>
      </c>
      <c r="D3" s="292">
        <v>0.59499999999999997</v>
      </c>
      <c r="G3" s="314"/>
      <c r="H3" s="314"/>
      <c r="I3" s="314"/>
      <c r="J3" s="314"/>
      <c r="K3" s="314"/>
      <c r="L3" s="314"/>
      <c r="M3" s="314"/>
      <c r="N3" s="314"/>
      <c r="O3" s="314"/>
      <c r="P3" s="314"/>
      <c r="Q3" s="314"/>
      <c r="R3" s="314"/>
      <c r="S3" s="314"/>
      <c r="T3" s="314"/>
      <c r="U3" s="314"/>
      <c r="V3" s="314"/>
      <c r="W3" s="314"/>
      <c r="X3" s="314"/>
      <c r="Y3" s="314"/>
      <c r="Z3" s="314"/>
      <c r="AA3" s="314"/>
      <c r="AB3" s="314"/>
      <c r="AC3" s="314"/>
      <c r="AD3" s="314"/>
      <c r="AE3" s="314"/>
      <c r="AF3" s="314"/>
      <c r="AG3" s="314"/>
    </row>
    <row r="4" spans="1:33" ht="15.6" x14ac:dyDescent="0.3">
      <c r="A4" s="289" t="str">
        <f>B4&amp;"-"&amp;C4*100</f>
        <v>2019-0</v>
      </c>
      <c r="B4" s="290">
        <v>2019</v>
      </c>
      <c r="C4" s="291">
        <v>0</v>
      </c>
      <c r="D4" s="292">
        <v>0.26</v>
      </c>
      <c r="G4" s="314"/>
      <c r="H4" s="314"/>
      <c r="I4" s="314"/>
      <c r="J4" s="314"/>
      <c r="K4" s="314"/>
      <c r="L4" s="314"/>
      <c r="M4" s="314"/>
      <c r="N4" s="314"/>
      <c r="O4" s="314"/>
      <c r="P4" s="314"/>
      <c r="Q4" s="314"/>
      <c r="R4" s="314"/>
      <c r="S4" s="314"/>
      <c r="T4" s="314"/>
      <c r="U4" s="314"/>
      <c r="V4" s="314"/>
      <c r="W4" s="314"/>
      <c r="X4" s="314"/>
      <c r="Y4" s="314"/>
      <c r="Z4" s="314"/>
      <c r="AA4" s="314"/>
      <c r="AB4" s="314"/>
      <c r="AC4" s="314"/>
      <c r="AD4" s="314"/>
      <c r="AE4" s="314"/>
      <c r="AF4" s="314"/>
      <c r="AG4" s="314"/>
    </row>
    <row r="5" spans="1:33" ht="15.6" x14ac:dyDescent="0.3">
      <c r="A5" s="289" t="str">
        <f>B5&amp;"-"&amp;C5*100</f>
        <v>2020-100</v>
      </c>
      <c r="B5" s="290">
        <v>2020</v>
      </c>
      <c r="C5" s="291">
        <v>1</v>
      </c>
      <c r="D5" s="292">
        <v>0.59499999999999997</v>
      </c>
      <c r="G5" s="314"/>
      <c r="H5" s="314"/>
      <c r="I5" s="314"/>
      <c r="J5" s="314"/>
      <c r="K5" s="314"/>
      <c r="L5" s="314"/>
      <c r="M5" s="314"/>
      <c r="N5" s="314"/>
      <c r="O5" s="314"/>
      <c r="P5" s="314"/>
      <c r="Q5" s="314"/>
      <c r="R5" s="314"/>
      <c r="S5" s="314"/>
      <c r="T5" s="314"/>
      <c r="U5" s="314"/>
      <c r="V5" s="314"/>
      <c r="W5" s="314"/>
      <c r="X5" s="314"/>
      <c r="Y5" s="314"/>
      <c r="Z5" s="314"/>
      <c r="AA5" s="314"/>
      <c r="AB5" s="314"/>
      <c r="AC5" s="314"/>
      <c r="AD5" s="314"/>
      <c r="AE5" s="314"/>
      <c r="AF5" s="314"/>
      <c r="AG5" s="314"/>
    </row>
    <row r="6" spans="1:33" ht="15.6" x14ac:dyDescent="0.3">
      <c r="A6" s="289" t="str">
        <f>B6&amp;"-"&amp;C6*100</f>
        <v>2020-0</v>
      </c>
      <c r="B6" s="290">
        <v>2020</v>
      </c>
      <c r="C6" s="291">
        <v>0</v>
      </c>
      <c r="D6" s="292">
        <v>0.26</v>
      </c>
      <c r="G6" s="314"/>
      <c r="H6" s="314"/>
      <c r="I6" s="314"/>
      <c r="J6" s="314"/>
      <c r="K6" s="314"/>
      <c r="L6" s="314"/>
      <c r="M6" s="314"/>
      <c r="N6" s="314"/>
      <c r="O6" s="314"/>
      <c r="P6" s="314"/>
      <c r="Q6" s="314"/>
      <c r="R6" s="314"/>
      <c r="S6" s="314"/>
      <c r="T6" s="314"/>
      <c r="U6" s="314"/>
      <c r="V6" s="314"/>
      <c r="W6" s="314"/>
      <c r="X6" s="314"/>
      <c r="Y6" s="314"/>
      <c r="Z6" s="314"/>
      <c r="AA6" s="314"/>
      <c r="AB6" s="314"/>
      <c r="AC6" s="314"/>
      <c r="AD6" s="314"/>
      <c r="AE6" s="314"/>
      <c r="AF6" s="314"/>
      <c r="AG6" s="314"/>
    </row>
    <row r="7" spans="1:33" ht="15.6" x14ac:dyDescent="0.3">
      <c r="A7" s="289" t="str">
        <f t="shared" si="0"/>
        <v>2021-100</v>
      </c>
      <c r="B7" s="290">
        <v>2021</v>
      </c>
      <c r="C7" s="291">
        <v>1</v>
      </c>
      <c r="D7" s="292">
        <v>0.59499999999999997</v>
      </c>
      <c r="G7" s="314"/>
      <c r="H7" s="314"/>
      <c r="I7" s="314"/>
      <c r="J7" s="314"/>
      <c r="K7" s="314"/>
      <c r="L7" s="314"/>
      <c r="M7" s="314"/>
      <c r="N7" s="314"/>
      <c r="O7" s="314"/>
      <c r="P7" s="314"/>
      <c r="Q7" s="314"/>
      <c r="R7" s="314"/>
      <c r="S7" s="314"/>
      <c r="T7" s="314"/>
      <c r="U7" s="314"/>
      <c r="V7" s="314"/>
      <c r="W7" s="314"/>
      <c r="X7" s="314"/>
      <c r="Y7" s="314"/>
      <c r="Z7" s="314"/>
      <c r="AA7" s="314"/>
      <c r="AB7" s="314"/>
      <c r="AC7" s="314"/>
      <c r="AD7" s="314"/>
      <c r="AE7" s="314"/>
      <c r="AF7" s="314"/>
      <c r="AG7" s="314"/>
    </row>
    <row r="8" spans="1:33" ht="15.6" x14ac:dyDescent="0.3">
      <c r="A8" s="289" t="str">
        <f t="shared" si="0"/>
        <v>2021-0</v>
      </c>
      <c r="B8" s="290">
        <v>2021</v>
      </c>
      <c r="C8" s="291">
        <v>0</v>
      </c>
      <c r="D8" s="292">
        <v>0.26</v>
      </c>
      <c r="G8" s="314"/>
      <c r="H8" s="314"/>
      <c r="I8" s="314"/>
      <c r="J8" s="314"/>
      <c r="K8" s="314"/>
      <c r="L8" s="314"/>
      <c r="M8" s="314"/>
      <c r="N8" s="314"/>
      <c r="O8" s="314"/>
      <c r="P8" s="314"/>
      <c r="Q8" s="314"/>
      <c r="R8" s="314"/>
      <c r="S8" s="314"/>
      <c r="T8" s="314"/>
      <c r="U8" s="314"/>
      <c r="V8" s="314"/>
      <c r="W8" s="314"/>
      <c r="X8" s="314"/>
      <c r="Y8" s="314"/>
      <c r="Z8" s="314"/>
      <c r="AA8" s="314"/>
      <c r="AB8" s="314"/>
      <c r="AC8" s="314"/>
      <c r="AD8" s="314"/>
      <c r="AE8" s="314"/>
      <c r="AF8" s="314"/>
      <c r="AG8" s="314"/>
    </row>
    <row r="9" spans="1:33" ht="15.6" x14ac:dyDescent="0.3">
      <c r="A9" s="289" t="str">
        <f t="shared" si="0"/>
        <v>2022-100</v>
      </c>
      <c r="B9" s="290">
        <v>2022</v>
      </c>
      <c r="C9" s="291">
        <v>1</v>
      </c>
      <c r="D9" s="292">
        <v>0.59499999999999997</v>
      </c>
      <c r="G9" s="314"/>
      <c r="H9" s="314"/>
      <c r="I9" s="314"/>
      <c r="J9" s="314"/>
      <c r="K9" s="314"/>
      <c r="L9" s="314"/>
      <c r="M9" s="314"/>
      <c r="N9" s="314"/>
      <c r="O9" s="314"/>
      <c r="P9" s="314"/>
      <c r="Q9" s="314"/>
      <c r="R9" s="314"/>
      <c r="S9" s="314"/>
      <c r="T9" s="314"/>
      <c r="U9" s="314"/>
      <c r="V9" s="314"/>
      <c r="W9" s="314"/>
      <c r="X9" s="314"/>
      <c r="Y9" s="314"/>
      <c r="Z9" s="314"/>
      <c r="AA9" s="314"/>
      <c r="AB9" s="314"/>
      <c r="AC9" s="314"/>
      <c r="AD9" s="314"/>
      <c r="AE9" s="314"/>
      <c r="AF9" s="314"/>
      <c r="AG9" s="314"/>
    </row>
    <row r="10" spans="1:33" ht="15.6" x14ac:dyDescent="0.3">
      <c r="A10" s="289" t="str">
        <f t="shared" si="0"/>
        <v>2022-0</v>
      </c>
      <c r="B10" s="290">
        <v>2022</v>
      </c>
      <c r="C10" s="291">
        <v>0</v>
      </c>
      <c r="D10" s="292">
        <v>0.26</v>
      </c>
      <c r="G10" s="314"/>
      <c r="H10" s="314"/>
      <c r="I10" s="314"/>
      <c r="J10" s="314"/>
      <c r="K10" s="314"/>
      <c r="L10" s="314"/>
      <c r="M10" s="314"/>
      <c r="N10" s="314"/>
      <c r="O10" s="314"/>
      <c r="P10" s="314"/>
      <c r="Q10" s="314"/>
      <c r="R10" s="314"/>
      <c r="S10" s="314"/>
      <c r="T10" s="314"/>
      <c r="U10" s="314"/>
      <c r="V10" s="314"/>
      <c r="W10" s="314"/>
      <c r="X10" s="314"/>
      <c r="Y10" s="314"/>
      <c r="Z10" s="314"/>
      <c r="AA10" s="314"/>
      <c r="AB10" s="314"/>
      <c r="AC10" s="314"/>
      <c r="AD10" s="314"/>
      <c r="AE10" s="314"/>
      <c r="AF10" s="314"/>
      <c r="AG10" s="314"/>
    </row>
    <row r="11" spans="1:33" ht="15.6" x14ac:dyDescent="0.3">
      <c r="A11" s="289" t="str">
        <f t="shared" si="0"/>
        <v>2023-100</v>
      </c>
      <c r="B11" s="293">
        <v>2023</v>
      </c>
      <c r="C11" s="291">
        <v>1</v>
      </c>
      <c r="D11" s="292">
        <v>0.59499999999999997</v>
      </c>
      <c r="G11" s="314"/>
      <c r="H11" s="314"/>
      <c r="I11" s="314"/>
      <c r="J11" s="314"/>
      <c r="K11" s="314"/>
      <c r="L11" s="314"/>
      <c r="M11" s="314"/>
      <c r="N11" s="314"/>
      <c r="O11" s="314"/>
      <c r="P11" s="314"/>
      <c r="Q11" s="314"/>
      <c r="R11" s="314"/>
      <c r="S11" s="314"/>
      <c r="T11" s="314"/>
      <c r="U11" s="314"/>
      <c r="V11" s="314"/>
      <c r="W11" s="314"/>
      <c r="X11" s="314"/>
      <c r="Y11" s="314"/>
      <c r="Z11" s="314"/>
      <c r="AA11" s="314"/>
      <c r="AB11" s="314"/>
      <c r="AC11" s="314"/>
      <c r="AD11" s="314"/>
      <c r="AE11" s="314"/>
      <c r="AF11" s="314"/>
      <c r="AG11" s="314"/>
    </row>
    <row r="12" spans="1:33" ht="15.6" x14ac:dyDescent="0.3">
      <c r="A12" s="289" t="str">
        <f t="shared" si="0"/>
        <v>2023-0</v>
      </c>
      <c r="B12" s="293">
        <v>2023</v>
      </c>
      <c r="C12" s="291">
        <v>0</v>
      </c>
      <c r="D12" s="292">
        <v>0.26</v>
      </c>
      <c r="G12" s="314"/>
      <c r="H12" s="314"/>
      <c r="I12" s="314"/>
      <c r="J12" s="314"/>
      <c r="K12" s="314"/>
      <c r="L12" s="314"/>
      <c r="M12" s="314"/>
      <c r="N12" s="314"/>
      <c r="O12" s="314"/>
      <c r="P12" s="314"/>
      <c r="Q12" s="314"/>
      <c r="R12" s="314"/>
      <c r="S12" s="314"/>
      <c r="T12" s="314"/>
      <c r="U12" s="314"/>
      <c r="V12" s="314"/>
      <c r="W12" s="314"/>
      <c r="X12" s="314"/>
      <c r="Y12" s="314"/>
      <c r="Z12" s="314"/>
      <c r="AA12" s="314"/>
      <c r="AB12" s="314"/>
      <c r="AC12" s="314"/>
      <c r="AD12" s="314"/>
      <c r="AE12" s="314"/>
      <c r="AF12" s="314"/>
      <c r="AG12" s="314"/>
    </row>
    <row r="13" spans="1:33" ht="15.6" x14ac:dyDescent="0.3">
      <c r="A13" s="289" t="str">
        <f t="shared" si="0"/>
        <v>2024-100</v>
      </c>
      <c r="B13" s="294">
        <v>2024</v>
      </c>
      <c r="C13" s="291">
        <v>1</v>
      </c>
      <c r="D13" s="292">
        <v>0.59499999999999997</v>
      </c>
      <c r="G13" s="314"/>
      <c r="H13" s="314"/>
      <c r="I13" s="314"/>
      <c r="J13" s="314"/>
      <c r="K13" s="314"/>
      <c r="L13" s="314"/>
      <c r="M13" s="314"/>
      <c r="N13" s="314"/>
      <c r="O13" s="314"/>
      <c r="P13" s="314"/>
      <c r="Q13" s="314"/>
      <c r="R13" s="314"/>
      <c r="S13" s="314"/>
      <c r="T13" s="314"/>
      <c r="U13" s="314"/>
      <c r="V13" s="314"/>
      <c r="W13" s="314"/>
      <c r="X13" s="314"/>
      <c r="Y13" s="314"/>
      <c r="Z13" s="314"/>
      <c r="AA13" s="314"/>
      <c r="AB13" s="314"/>
      <c r="AC13" s="314"/>
      <c r="AD13" s="314"/>
      <c r="AE13" s="314"/>
      <c r="AF13" s="314"/>
      <c r="AG13" s="314"/>
    </row>
    <row r="14" spans="1:33" ht="15.6" x14ac:dyDescent="0.3">
      <c r="A14" s="289" t="str">
        <f t="shared" si="0"/>
        <v>2024-0</v>
      </c>
      <c r="B14" s="294">
        <v>2024</v>
      </c>
      <c r="C14" s="291">
        <v>0</v>
      </c>
      <c r="D14" s="292">
        <v>0.26</v>
      </c>
      <c r="G14" s="314"/>
      <c r="H14" s="314"/>
      <c r="I14" s="314"/>
      <c r="J14" s="314"/>
      <c r="K14" s="314"/>
      <c r="L14" s="314"/>
      <c r="M14" s="314"/>
      <c r="N14" s="314"/>
      <c r="O14" s="314"/>
      <c r="P14" s="314"/>
      <c r="Q14" s="314"/>
      <c r="R14" s="314"/>
      <c r="S14" s="314"/>
      <c r="T14" s="314"/>
      <c r="U14" s="314"/>
      <c r="V14" s="314"/>
      <c r="W14" s="314"/>
      <c r="X14" s="314"/>
      <c r="Y14" s="314"/>
      <c r="Z14" s="314"/>
      <c r="AA14" s="314"/>
      <c r="AB14" s="314"/>
      <c r="AC14" s="314"/>
      <c r="AD14" s="314"/>
      <c r="AE14" s="314"/>
      <c r="AF14" s="314"/>
      <c r="AG14" s="314"/>
    </row>
    <row r="15" spans="1:33" ht="15.6" x14ac:dyDescent="0.3">
      <c r="A15" s="289" t="str">
        <f t="shared" si="0"/>
        <v>2025-100</v>
      </c>
      <c r="B15" s="294">
        <v>2025</v>
      </c>
      <c r="C15" s="291">
        <v>1</v>
      </c>
      <c r="D15" s="292">
        <v>0.59499999999999997</v>
      </c>
      <c r="G15" s="314"/>
      <c r="H15" s="314"/>
      <c r="I15" s="314"/>
      <c r="J15" s="314"/>
      <c r="K15" s="314"/>
      <c r="L15" s="314"/>
      <c r="M15" s="314"/>
      <c r="N15" s="314"/>
      <c r="O15" s="314"/>
      <c r="P15" s="314"/>
      <c r="Q15" s="314"/>
      <c r="R15" s="314"/>
      <c r="S15" s="314"/>
      <c r="T15" s="314"/>
      <c r="U15" s="314"/>
      <c r="V15" s="314"/>
      <c r="W15" s="314"/>
      <c r="X15" s="314"/>
      <c r="Y15" s="314"/>
      <c r="Z15" s="314"/>
      <c r="AA15" s="314"/>
      <c r="AB15" s="314"/>
      <c r="AC15" s="314"/>
      <c r="AD15" s="314"/>
      <c r="AE15" s="314"/>
      <c r="AF15" s="314"/>
      <c r="AG15" s="314"/>
    </row>
    <row r="16" spans="1:33" ht="15.6" x14ac:dyDescent="0.3">
      <c r="A16" s="289" t="str">
        <f t="shared" si="0"/>
        <v>2025-0</v>
      </c>
      <c r="B16" s="294">
        <v>2025</v>
      </c>
      <c r="C16" s="291">
        <v>0</v>
      </c>
      <c r="D16" s="292">
        <v>0.26</v>
      </c>
      <c r="G16" s="314"/>
      <c r="H16" s="314"/>
      <c r="I16" s="314"/>
      <c r="J16" s="314"/>
      <c r="K16" s="314"/>
      <c r="L16" s="314"/>
      <c r="M16" s="314"/>
      <c r="N16" s="314"/>
      <c r="O16" s="314"/>
      <c r="P16" s="314"/>
      <c r="Q16" s="314"/>
      <c r="R16" s="314"/>
      <c r="S16" s="314"/>
      <c r="T16" s="314"/>
      <c r="U16" s="314"/>
      <c r="V16" s="314"/>
      <c r="W16" s="314"/>
      <c r="X16" s="314"/>
      <c r="Y16" s="314"/>
      <c r="Z16" s="314"/>
      <c r="AA16" s="314"/>
      <c r="AB16" s="314"/>
      <c r="AC16" s="314"/>
      <c r="AD16" s="314"/>
      <c r="AE16" s="314"/>
      <c r="AF16" s="314"/>
      <c r="AG16" s="314"/>
    </row>
    <row r="17" spans="1:33" ht="15.6" x14ac:dyDescent="0.3">
      <c r="A17" s="289" t="str">
        <f t="shared" si="0"/>
        <v>2026-100</v>
      </c>
      <c r="B17" s="294">
        <v>2026</v>
      </c>
      <c r="C17" s="291">
        <v>1</v>
      </c>
      <c r="D17" s="292">
        <v>0.59499999999999997</v>
      </c>
      <c r="G17" s="314"/>
      <c r="H17" s="314"/>
      <c r="I17" s="314"/>
      <c r="J17" s="314"/>
      <c r="K17" s="314"/>
      <c r="L17" s="314"/>
      <c r="M17" s="314"/>
      <c r="N17" s="314"/>
      <c r="O17" s="314"/>
      <c r="P17" s="314"/>
      <c r="Q17" s="314"/>
      <c r="R17" s="314"/>
      <c r="S17" s="314"/>
      <c r="T17" s="314"/>
      <c r="U17" s="314"/>
      <c r="V17" s="314"/>
      <c r="W17" s="314"/>
      <c r="X17" s="314"/>
      <c r="Y17" s="314"/>
      <c r="Z17" s="314"/>
      <c r="AA17" s="314"/>
      <c r="AB17" s="314"/>
      <c r="AC17" s="314"/>
      <c r="AD17" s="314"/>
      <c r="AE17" s="314"/>
      <c r="AF17" s="314"/>
      <c r="AG17" s="314"/>
    </row>
    <row r="18" spans="1:33" ht="15.6" x14ac:dyDescent="0.3">
      <c r="A18" s="289" t="str">
        <f t="shared" si="0"/>
        <v>2026-0</v>
      </c>
      <c r="B18" s="294">
        <v>2026</v>
      </c>
      <c r="C18" s="291">
        <v>0</v>
      </c>
      <c r="D18" s="292">
        <v>0.26</v>
      </c>
      <c r="G18" s="314"/>
      <c r="H18" s="314"/>
      <c r="I18" s="314"/>
      <c r="J18" s="314"/>
      <c r="K18" s="314"/>
      <c r="L18" s="314"/>
      <c r="M18" s="314"/>
      <c r="N18" s="314"/>
      <c r="O18" s="314"/>
      <c r="P18" s="314"/>
      <c r="Q18" s="314"/>
      <c r="R18" s="314"/>
      <c r="S18" s="314"/>
      <c r="T18" s="314"/>
      <c r="U18" s="314"/>
      <c r="V18" s="314"/>
      <c r="W18" s="314"/>
      <c r="X18" s="314"/>
      <c r="Y18" s="314"/>
      <c r="Z18" s="314"/>
      <c r="AA18" s="314"/>
      <c r="AB18" s="314"/>
      <c r="AC18" s="314"/>
      <c r="AD18" s="314"/>
      <c r="AE18" s="314"/>
      <c r="AF18" s="314"/>
      <c r="AG18" s="314"/>
    </row>
    <row r="19" spans="1:33" ht="15.6" x14ac:dyDescent="0.3">
      <c r="A19" s="289" t="str">
        <f t="shared" si="0"/>
        <v>2027-100</v>
      </c>
      <c r="B19" s="294">
        <v>2027</v>
      </c>
      <c r="C19" s="291">
        <v>1</v>
      </c>
      <c r="D19" s="292">
        <v>0.59499999999999997</v>
      </c>
      <c r="G19" s="314"/>
      <c r="H19" s="314"/>
      <c r="I19" s="314"/>
      <c r="J19" s="314"/>
      <c r="K19" s="314"/>
      <c r="L19" s="314"/>
      <c r="M19" s="314"/>
      <c r="N19" s="314"/>
      <c r="O19" s="314"/>
      <c r="P19" s="314"/>
      <c r="Q19" s="314"/>
      <c r="R19" s="314"/>
      <c r="S19" s="314"/>
      <c r="T19" s="314"/>
      <c r="U19" s="314"/>
      <c r="V19" s="314"/>
      <c r="W19" s="314"/>
      <c r="X19" s="314"/>
      <c r="Y19" s="314"/>
      <c r="Z19" s="314"/>
      <c r="AA19" s="314"/>
      <c r="AB19" s="314"/>
      <c r="AC19" s="314"/>
      <c r="AD19" s="314"/>
      <c r="AE19" s="314"/>
      <c r="AF19" s="314"/>
      <c r="AG19" s="314"/>
    </row>
    <row r="20" spans="1:33" ht="15.6" x14ac:dyDescent="0.3">
      <c r="A20" s="289" t="str">
        <f t="shared" si="0"/>
        <v>2027-0</v>
      </c>
      <c r="B20" s="294">
        <v>2027</v>
      </c>
      <c r="C20" s="291">
        <v>0</v>
      </c>
      <c r="D20" s="292">
        <v>0.26</v>
      </c>
      <c r="G20" s="314"/>
      <c r="H20" s="314"/>
      <c r="I20" s="314"/>
      <c r="J20" s="314"/>
      <c r="K20" s="314"/>
      <c r="L20" s="314"/>
      <c r="M20" s="314"/>
      <c r="N20" s="314"/>
      <c r="O20" s="314"/>
      <c r="P20" s="314"/>
      <c r="Q20" s="314"/>
      <c r="R20" s="314"/>
      <c r="S20" s="314"/>
      <c r="T20" s="314"/>
      <c r="U20" s="314"/>
      <c r="V20" s="314"/>
      <c r="W20" s="314"/>
      <c r="X20" s="314"/>
      <c r="Y20" s="314"/>
      <c r="Z20" s="314"/>
      <c r="AA20" s="314"/>
      <c r="AB20" s="314"/>
      <c r="AC20" s="314"/>
      <c r="AD20" s="314"/>
      <c r="AE20" s="314"/>
      <c r="AF20" s="314"/>
      <c r="AG20" s="314"/>
    </row>
    <row r="21" spans="1:33" ht="15.6" x14ac:dyDescent="0.3">
      <c r="A21" s="289" t="str">
        <f t="shared" si="0"/>
        <v>2028-100</v>
      </c>
      <c r="B21" s="7">
        <v>2028</v>
      </c>
      <c r="C21" s="291">
        <v>1</v>
      </c>
      <c r="D21" s="292">
        <v>0.59499999999999997</v>
      </c>
      <c r="G21" s="314"/>
      <c r="H21" s="314"/>
      <c r="I21" s="314"/>
      <c r="J21" s="314"/>
      <c r="K21" s="314"/>
      <c r="L21" s="314"/>
      <c r="M21" s="314"/>
      <c r="N21" s="314"/>
      <c r="O21" s="314"/>
      <c r="P21" s="314"/>
      <c r="Q21" s="314"/>
      <c r="R21" s="314"/>
      <c r="S21" s="314"/>
      <c r="T21" s="314"/>
      <c r="U21" s="314"/>
      <c r="V21" s="314"/>
      <c r="W21" s="314"/>
      <c r="X21" s="314"/>
      <c r="Y21" s="314"/>
      <c r="Z21" s="314"/>
      <c r="AA21" s="314"/>
      <c r="AB21" s="314"/>
      <c r="AC21" s="314"/>
      <c r="AD21" s="314"/>
      <c r="AE21" s="314"/>
      <c r="AF21" s="314"/>
      <c r="AG21" s="314"/>
    </row>
    <row r="22" spans="1:33" ht="15.6" x14ac:dyDescent="0.3">
      <c r="A22" s="289" t="str">
        <f t="shared" si="0"/>
        <v>2028-0</v>
      </c>
      <c r="B22" s="7">
        <v>2028</v>
      </c>
      <c r="C22" s="291">
        <v>0</v>
      </c>
      <c r="D22" s="292">
        <v>0.26</v>
      </c>
      <c r="G22" s="314"/>
      <c r="H22" s="314"/>
      <c r="I22" s="314"/>
      <c r="J22" s="314"/>
      <c r="K22" s="314"/>
      <c r="L22" s="314"/>
      <c r="M22" s="314"/>
      <c r="N22" s="314"/>
      <c r="O22" s="314"/>
      <c r="P22" s="314"/>
      <c r="Q22" s="314"/>
      <c r="R22" s="314"/>
      <c r="S22" s="314"/>
      <c r="T22" s="314"/>
      <c r="U22" s="314"/>
      <c r="V22" s="314"/>
      <c r="W22" s="314"/>
      <c r="X22" s="314"/>
      <c r="Y22" s="314"/>
      <c r="Z22" s="314"/>
      <c r="AA22" s="314"/>
      <c r="AB22" s="314"/>
      <c r="AC22" s="314"/>
      <c r="AD22" s="314"/>
      <c r="AE22" s="314"/>
      <c r="AF22" s="314"/>
      <c r="AG22" s="314"/>
    </row>
    <row r="23" spans="1:33" ht="15.6" x14ac:dyDescent="0.3">
      <c r="A23" s="289" t="str">
        <f t="shared" si="0"/>
        <v>2029-100</v>
      </c>
      <c r="B23" s="240">
        <v>2029</v>
      </c>
      <c r="C23" s="295">
        <v>1</v>
      </c>
      <c r="D23" s="296">
        <v>0.59499999999999997</v>
      </c>
      <c r="G23" s="314"/>
      <c r="H23" s="314"/>
      <c r="I23" s="314"/>
      <c r="J23" s="314"/>
      <c r="K23" s="314"/>
      <c r="L23" s="314"/>
      <c r="M23" s="314"/>
      <c r="N23" s="314"/>
      <c r="O23" s="314"/>
      <c r="P23" s="314"/>
      <c r="Q23" s="314"/>
      <c r="R23" s="314"/>
      <c r="S23" s="314"/>
      <c r="T23" s="314"/>
      <c r="U23" s="314"/>
      <c r="V23" s="314"/>
      <c r="W23" s="314"/>
      <c r="X23" s="314"/>
      <c r="Y23" s="314"/>
      <c r="Z23" s="314"/>
      <c r="AA23" s="314"/>
      <c r="AB23" s="314"/>
      <c r="AC23" s="314"/>
      <c r="AD23" s="314"/>
      <c r="AE23" s="314"/>
      <c r="AF23" s="314"/>
      <c r="AG23" s="314"/>
    </row>
    <row r="24" spans="1:33" ht="15.6" x14ac:dyDescent="0.3">
      <c r="A24" s="289" t="str">
        <f t="shared" si="0"/>
        <v>2029-0</v>
      </c>
      <c r="B24" s="240">
        <v>2029</v>
      </c>
      <c r="C24" s="291">
        <v>0</v>
      </c>
      <c r="D24" s="292">
        <v>0.26</v>
      </c>
      <c r="G24" s="314"/>
      <c r="H24" s="314"/>
      <c r="I24" s="314"/>
      <c r="J24" s="314"/>
      <c r="K24" s="314"/>
      <c r="L24" s="314"/>
      <c r="M24" s="314"/>
      <c r="N24" s="314"/>
      <c r="O24" s="314"/>
      <c r="P24" s="314"/>
      <c r="Q24" s="314"/>
      <c r="R24" s="314"/>
      <c r="S24" s="314"/>
      <c r="T24" s="314"/>
      <c r="U24" s="314"/>
      <c r="V24" s="314"/>
      <c r="W24" s="314"/>
      <c r="X24" s="314"/>
      <c r="Y24" s="314"/>
      <c r="Z24" s="314"/>
      <c r="AA24" s="314"/>
      <c r="AB24" s="314"/>
      <c r="AC24" s="314"/>
      <c r="AD24" s="314"/>
      <c r="AE24" s="314"/>
      <c r="AF24" s="314"/>
      <c r="AG24" s="314"/>
    </row>
    <row r="25" spans="1:33" x14ac:dyDescent="0.3">
      <c r="G25" s="314"/>
      <c r="H25" s="314"/>
      <c r="I25" s="314"/>
      <c r="J25" s="314"/>
      <c r="K25" s="314"/>
      <c r="L25" s="314"/>
      <c r="M25" s="314"/>
      <c r="N25" s="314"/>
      <c r="O25" s="314"/>
      <c r="P25" s="314"/>
      <c r="Q25" s="314"/>
      <c r="R25" s="314"/>
      <c r="S25" s="314"/>
      <c r="T25" s="314"/>
      <c r="U25" s="314"/>
      <c r="V25" s="314"/>
      <c r="W25" s="314"/>
      <c r="X25" s="314"/>
      <c r="Y25" s="314"/>
      <c r="Z25" s="314"/>
      <c r="AA25" s="314"/>
      <c r="AB25" s="314"/>
      <c r="AC25" s="314"/>
      <c r="AD25" s="314"/>
      <c r="AE25" s="314"/>
      <c r="AF25" s="314"/>
      <c r="AG25" s="314"/>
    </row>
    <row r="26" spans="1:33" x14ac:dyDescent="0.3">
      <c r="G26" s="314"/>
      <c r="H26" s="314"/>
      <c r="I26" s="314"/>
      <c r="J26" s="314"/>
      <c r="K26" s="314"/>
      <c r="L26" s="314"/>
      <c r="M26" s="314"/>
      <c r="N26" s="314"/>
      <c r="O26" s="314"/>
      <c r="P26" s="314"/>
      <c r="Q26" s="314"/>
      <c r="R26" s="314"/>
      <c r="S26" s="314"/>
      <c r="T26" s="314"/>
      <c r="U26" s="314"/>
      <c r="V26" s="314"/>
      <c r="W26" s="314"/>
      <c r="X26" s="314"/>
      <c r="Y26" s="314"/>
      <c r="Z26" s="314"/>
      <c r="AA26" s="314"/>
      <c r="AB26" s="314"/>
      <c r="AC26" s="314"/>
      <c r="AD26" s="314"/>
      <c r="AE26" s="314"/>
      <c r="AF26" s="314"/>
      <c r="AG26" s="314"/>
    </row>
    <row r="27" spans="1:33" x14ac:dyDescent="0.3">
      <c r="G27" s="314"/>
      <c r="H27" s="314"/>
      <c r="I27" s="314"/>
      <c r="J27" s="314"/>
      <c r="K27" s="314"/>
      <c r="L27" s="314"/>
      <c r="M27" s="314"/>
      <c r="N27" s="314"/>
      <c r="O27" s="314"/>
      <c r="P27" s="314"/>
      <c r="Q27" s="314"/>
      <c r="R27" s="314"/>
      <c r="S27" s="314"/>
      <c r="T27" s="314"/>
      <c r="U27" s="314"/>
      <c r="V27" s="314"/>
      <c r="W27" s="314"/>
      <c r="X27" s="314"/>
      <c r="Y27" s="314"/>
      <c r="Z27" s="314"/>
      <c r="AA27" s="314"/>
      <c r="AB27" s="314"/>
      <c r="AC27" s="314"/>
      <c r="AD27" s="314"/>
      <c r="AE27" s="314"/>
      <c r="AF27" s="314"/>
      <c r="AG27" s="314"/>
    </row>
    <row r="28" spans="1:33" x14ac:dyDescent="0.3">
      <c r="G28" s="314"/>
      <c r="H28" s="314"/>
      <c r="I28" s="314"/>
      <c r="J28" s="314"/>
      <c r="K28" s="314"/>
      <c r="L28" s="314"/>
      <c r="M28" s="314"/>
      <c r="N28" s="314"/>
      <c r="O28" s="314"/>
      <c r="P28" s="314"/>
      <c r="Q28" s="314"/>
      <c r="R28" s="314"/>
      <c r="S28" s="314"/>
      <c r="T28" s="314"/>
      <c r="U28" s="314"/>
      <c r="V28" s="314"/>
      <c r="W28" s="314"/>
      <c r="X28" s="314"/>
      <c r="Y28" s="314"/>
      <c r="Z28" s="314"/>
      <c r="AA28" s="314"/>
      <c r="AB28" s="314"/>
      <c r="AC28" s="314"/>
      <c r="AD28" s="314"/>
      <c r="AE28" s="314"/>
      <c r="AF28" s="314"/>
      <c r="AG28" s="314"/>
    </row>
    <row r="29" spans="1:33" x14ac:dyDescent="0.3">
      <c r="G29" s="314"/>
      <c r="H29" s="314"/>
      <c r="I29" s="314"/>
      <c r="J29" s="314"/>
      <c r="K29" s="314"/>
      <c r="L29" s="314"/>
      <c r="M29" s="314"/>
      <c r="N29" s="314"/>
      <c r="O29" s="314"/>
      <c r="P29" s="314"/>
      <c r="Q29" s="314"/>
      <c r="R29" s="314"/>
      <c r="S29" s="314"/>
      <c r="T29" s="314"/>
      <c r="U29" s="314"/>
      <c r="V29" s="314"/>
      <c r="W29" s="314"/>
      <c r="X29" s="314"/>
      <c r="Y29" s="314"/>
      <c r="Z29" s="314"/>
      <c r="AA29" s="314"/>
      <c r="AB29" s="314"/>
      <c r="AC29" s="314"/>
      <c r="AD29" s="314"/>
      <c r="AE29" s="314"/>
      <c r="AF29" s="314"/>
      <c r="AG29" s="314"/>
    </row>
    <row r="30" spans="1:33" x14ac:dyDescent="0.3">
      <c r="G30" s="314"/>
      <c r="H30" s="314"/>
      <c r="I30" s="314"/>
      <c r="J30" s="314"/>
      <c r="K30" s="314"/>
      <c r="L30" s="314"/>
      <c r="M30" s="314"/>
      <c r="N30" s="314"/>
      <c r="O30" s="314"/>
      <c r="P30" s="314"/>
      <c r="Q30" s="314"/>
      <c r="R30" s="314"/>
      <c r="S30" s="314"/>
      <c r="T30" s="314"/>
      <c r="U30" s="314"/>
      <c r="V30" s="314"/>
      <c r="W30" s="314"/>
      <c r="X30" s="314"/>
      <c r="Y30" s="314"/>
      <c r="Z30" s="314"/>
      <c r="AA30" s="314"/>
      <c r="AB30" s="314"/>
      <c r="AC30" s="314"/>
      <c r="AD30" s="314"/>
      <c r="AE30" s="314"/>
      <c r="AF30" s="314"/>
      <c r="AG30" s="314"/>
    </row>
    <row r="31" spans="1:33" x14ac:dyDescent="0.3">
      <c r="G31" s="314"/>
      <c r="H31" s="314"/>
      <c r="I31" s="314"/>
      <c r="J31" s="314"/>
      <c r="K31" s="314"/>
      <c r="L31" s="314"/>
      <c r="M31" s="314"/>
      <c r="N31" s="314"/>
      <c r="O31" s="314"/>
      <c r="P31" s="314"/>
      <c r="Q31" s="314"/>
      <c r="R31" s="314"/>
      <c r="S31" s="314"/>
      <c r="T31" s="314"/>
      <c r="U31" s="314"/>
      <c r="V31" s="314"/>
      <c r="W31" s="314"/>
      <c r="X31" s="314"/>
      <c r="Y31" s="314"/>
      <c r="Z31" s="314"/>
      <c r="AA31" s="314"/>
      <c r="AB31" s="314"/>
      <c r="AC31" s="314"/>
      <c r="AD31" s="314"/>
      <c r="AE31" s="314"/>
      <c r="AF31" s="314"/>
      <c r="AG31" s="314"/>
    </row>
    <row r="32" spans="1:33" x14ac:dyDescent="0.3">
      <c r="G32" s="314"/>
      <c r="H32" s="314"/>
      <c r="I32" s="314"/>
      <c r="J32" s="314"/>
      <c r="K32" s="314"/>
      <c r="L32" s="314"/>
      <c r="M32" s="314"/>
      <c r="N32" s="314"/>
      <c r="O32" s="314"/>
      <c r="P32" s="314"/>
      <c r="Q32" s="314"/>
      <c r="R32" s="314"/>
      <c r="S32" s="314"/>
      <c r="T32" s="314"/>
      <c r="U32" s="314"/>
      <c r="V32" s="314"/>
      <c r="W32" s="314"/>
      <c r="X32" s="314"/>
      <c r="Y32" s="314"/>
      <c r="Z32" s="314"/>
      <c r="AA32" s="314"/>
      <c r="AB32" s="314"/>
      <c r="AC32" s="314"/>
      <c r="AD32" s="314"/>
      <c r="AE32" s="314"/>
      <c r="AF32" s="314"/>
      <c r="AG32" s="314"/>
    </row>
    <row r="33" spans="7:33" x14ac:dyDescent="0.3">
      <c r="G33" s="314"/>
      <c r="H33" s="314"/>
      <c r="I33" s="314"/>
      <c r="J33" s="314"/>
      <c r="K33" s="314"/>
      <c r="L33" s="314"/>
      <c r="M33" s="314"/>
      <c r="N33" s="314"/>
      <c r="O33" s="314"/>
      <c r="P33" s="314"/>
      <c r="Q33" s="314"/>
      <c r="R33" s="314"/>
      <c r="S33" s="314"/>
      <c r="T33" s="314"/>
      <c r="U33" s="314"/>
      <c r="V33" s="314"/>
      <c r="W33" s="314"/>
      <c r="X33" s="314"/>
      <c r="Y33" s="314"/>
      <c r="Z33" s="314"/>
      <c r="AA33" s="314"/>
      <c r="AB33" s="314"/>
      <c r="AC33" s="314"/>
      <c r="AD33" s="314"/>
      <c r="AE33" s="314"/>
      <c r="AF33" s="314"/>
      <c r="AG33" s="314"/>
    </row>
    <row r="34" spans="7:33" x14ac:dyDescent="0.3">
      <c r="G34" s="314"/>
      <c r="H34" s="314"/>
      <c r="I34" s="314"/>
      <c r="J34" s="314"/>
      <c r="K34" s="314"/>
      <c r="L34" s="314"/>
      <c r="M34" s="314"/>
      <c r="N34" s="314"/>
      <c r="O34" s="314"/>
      <c r="P34" s="314"/>
      <c r="Q34" s="314"/>
      <c r="R34" s="314"/>
      <c r="S34" s="314"/>
      <c r="T34" s="314"/>
      <c r="U34" s="314"/>
      <c r="V34" s="314"/>
      <c r="W34" s="314"/>
      <c r="X34" s="314"/>
      <c r="Y34" s="314"/>
      <c r="Z34" s="314"/>
      <c r="AA34" s="314"/>
      <c r="AB34" s="314"/>
      <c r="AC34" s="314"/>
      <c r="AD34" s="314"/>
      <c r="AE34" s="314"/>
      <c r="AF34" s="314"/>
      <c r="AG34" s="314"/>
    </row>
    <row r="35" spans="7:33" x14ac:dyDescent="0.3">
      <c r="G35" s="314"/>
      <c r="H35" s="314"/>
      <c r="I35" s="314"/>
      <c r="J35" s="314"/>
      <c r="K35" s="314"/>
      <c r="L35" s="314"/>
      <c r="M35" s="314"/>
      <c r="N35" s="314"/>
      <c r="O35" s="314"/>
      <c r="P35" s="314"/>
      <c r="Q35" s="314"/>
      <c r="R35" s="314"/>
      <c r="S35" s="314"/>
      <c r="T35" s="314"/>
      <c r="U35" s="314"/>
      <c r="V35" s="314"/>
      <c r="W35" s="314"/>
      <c r="X35" s="314"/>
      <c r="Y35" s="314"/>
      <c r="Z35" s="314"/>
      <c r="AA35" s="314"/>
      <c r="AB35" s="314"/>
      <c r="AC35" s="314"/>
      <c r="AD35" s="314"/>
      <c r="AE35" s="314"/>
      <c r="AF35" s="314"/>
      <c r="AG35" s="3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IDC</vt:lpstr>
      <vt:lpstr>BenefitRates</vt:lpstr>
      <vt:lpstr>IDCLookupTable</vt:lpstr>
    </vt:vector>
  </TitlesOfParts>
  <Company>Stony Brook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Monique M Blakeley</dc:creator>
  <cp:lastModifiedBy>Alina Azzam-Stroia</cp:lastModifiedBy>
  <dcterms:created xsi:type="dcterms:W3CDTF">2021-06-08T16:56:31Z</dcterms:created>
  <dcterms:modified xsi:type="dcterms:W3CDTF">2023-03-06T19:33:50Z</dcterms:modified>
</cp:coreProperties>
</file>